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defaultThemeVersion="124226"/>
  <bookViews>
    <workbookView xWindow="-120" yWindow="-120" windowWidth="29040" windowHeight="15840" activeTab="4"/>
  </bookViews>
  <sheets>
    <sheet name="1" sheetId="12" r:id="rId1"/>
    <sheet name="2" sheetId="13" r:id="rId2"/>
    <sheet name="3" sheetId="14" r:id="rId3"/>
    <sheet name="4" sheetId="15" r:id="rId4"/>
    <sheet name="5" sheetId="10" r:id="rId5"/>
    <sheet name="6" sheetId="9" r:id="rId6"/>
  </sheets>
  <definedNames>
    <definedName name="_xlnm.Print_Titles" localSheetId="0">'1'!$8:$10</definedName>
    <definedName name="_xlnm.Print_Titles" localSheetId="1">'2'!$7:$8</definedName>
    <definedName name="_xlnm.Print_Titles" localSheetId="4">'5'!$8:$9</definedName>
    <definedName name="_xlnm.Print_Titles" localSheetId="5">'6'!$7:$9</definedName>
    <definedName name="_xlnm.Print_Area" localSheetId="0">'1'!$A$1:$O$52</definedName>
    <definedName name="_xlnm.Print_Area" localSheetId="1">'2'!$A$1:$I$55</definedName>
    <definedName name="_xlnm.Print_Area" localSheetId="2">'3'!$A$1:$T$18</definedName>
    <definedName name="_xlnm.Print_Area" localSheetId="3">'4'!$A$1:$Q$40</definedName>
    <definedName name="_xlnm.Print_Area" localSheetId="4">'5'!$A$1:$Z$150</definedName>
    <definedName name="_xlnm.Print_Area" localSheetId="5">'6'!$A$1:$S$54</definedName>
  </definedNames>
  <calcPr calcId="144525"/>
</workbook>
</file>

<file path=xl/calcChain.xml><?xml version="1.0" encoding="utf-8"?>
<calcChain xmlns="http://schemas.openxmlformats.org/spreadsheetml/2006/main">
  <c r="S11" i="10" l="1"/>
  <c r="W60" i="10"/>
  <c r="W18" i="10"/>
  <c r="R138" i="10"/>
  <c r="S138" i="10"/>
  <c r="T138" i="10"/>
  <c r="U138" i="10"/>
  <c r="V138" i="10"/>
  <c r="W138" i="10"/>
  <c r="X138" i="10"/>
  <c r="Y138" i="10"/>
  <c r="Z138" i="10"/>
  <c r="Q138" i="10"/>
  <c r="K11" i="9" l="1"/>
  <c r="R47" i="9" l="1"/>
  <c r="R11" i="9"/>
  <c r="N11" i="9"/>
  <c r="Z113" i="10" l="1"/>
  <c r="Z114" i="10"/>
  <c r="Z115" i="10"/>
  <c r="Z116" i="10"/>
  <c r="Z117" i="10"/>
  <c r="Z118" i="10"/>
  <c r="Z119" i="10"/>
  <c r="Z120" i="10"/>
  <c r="Z121" i="10"/>
  <c r="Z112" i="10"/>
  <c r="Z15" i="10"/>
  <c r="X101" i="10" l="1"/>
  <c r="Y101" i="10"/>
  <c r="W131" i="10" l="1"/>
  <c r="X131" i="10"/>
  <c r="Y131" i="10"/>
  <c r="Z131" i="10"/>
  <c r="Y135" i="10"/>
  <c r="Z135" i="10"/>
  <c r="S49" i="9"/>
  <c r="U107" i="10"/>
  <c r="T107" i="10"/>
  <c r="T99" i="10" s="1"/>
  <c r="W95" i="10"/>
  <c r="X95" i="10"/>
  <c r="Y95" i="10"/>
  <c r="Z95" i="10"/>
  <c r="X56" i="10"/>
  <c r="Y56" i="10"/>
  <c r="Z56" i="10"/>
  <c r="X18" i="10"/>
  <c r="Y18" i="10"/>
  <c r="Z18" i="10"/>
  <c r="W46" i="10"/>
  <c r="X46" i="10"/>
  <c r="Y46" i="10"/>
  <c r="Z46" i="10"/>
  <c r="W41" i="10"/>
  <c r="X41" i="10"/>
  <c r="Y41" i="10"/>
  <c r="Z41" i="10"/>
  <c r="Y15" i="10"/>
  <c r="U70" i="10" l="1"/>
  <c r="V131" i="10" l="1"/>
  <c r="V70" i="10"/>
  <c r="V56" i="10"/>
  <c r="V18" i="10" l="1"/>
  <c r="E21" i="9" l="1"/>
  <c r="E30" i="9"/>
  <c r="E48" i="9"/>
  <c r="P13" i="10"/>
  <c r="Q13" i="10"/>
  <c r="X52" i="10" l="1"/>
  <c r="Y52" i="10"/>
  <c r="Y13" i="10" s="1"/>
  <c r="Z52" i="10"/>
  <c r="Z13" i="10" s="1"/>
  <c r="S22" i="9" s="1"/>
  <c r="E22" i="9" s="1"/>
  <c r="W70" i="10" l="1"/>
  <c r="X70" i="10"/>
  <c r="X60" i="10" s="1"/>
  <c r="Y70" i="10"/>
  <c r="Y60" i="10" s="1"/>
  <c r="Z70" i="10"/>
  <c r="Z60" i="10" s="1"/>
  <c r="S31" i="9" s="1"/>
  <c r="P13" i="9"/>
  <c r="P28" i="9"/>
  <c r="Q54" i="9"/>
  <c r="Q45" i="9" s="1"/>
  <c r="Q36" i="9" s="1"/>
  <c r="Q53" i="9"/>
  <c r="Q44" i="9" s="1"/>
  <c r="Q35" i="9" s="1"/>
  <c r="Q52" i="9"/>
  <c r="Q51" i="9"/>
  <c r="Q42" i="9" s="1"/>
  <c r="Q50" i="9"/>
  <c r="Q49" i="9"/>
  <c r="Q47" i="9"/>
  <c r="Q39" i="9"/>
  <c r="Q27" i="9" l="1"/>
  <c r="Q26" i="9"/>
  <c r="Q46" i="9"/>
  <c r="E39" i="9"/>
  <c r="Q37" i="9"/>
  <c r="Q38" i="9" s="1"/>
  <c r="Q28" i="9"/>
  <c r="Q29" i="9" s="1"/>
  <c r="Q16" i="9"/>
  <c r="V107" i="10"/>
  <c r="V135" i="10"/>
  <c r="W107" i="10"/>
  <c r="X107" i="10"/>
  <c r="Y107" i="10"/>
  <c r="Y99" i="10" s="1"/>
  <c r="Y11" i="10" s="1"/>
  <c r="Z107" i="10"/>
  <c r="Z99" i="10" s="1"/>
  <c r="U41" i="10"/>
  <c r="V41" i="10"/>
  <c r="W56" i="10"/>
  <c r="T135" i="10"/>
  <c r="X135" i="10"/>
  <c r="S47" i="9"/>
  <c r="R39" i="9"/>
  <c r="S39" i="9"/>
  <c r="R49" i="9"/>
  <c r="E49" i="9" s="1"/>
  <c r="R14" i="9"/>
  <c r="S50" i="9"/>
  <c r="R51" i="9"/>
  <c r="R42" i="9" s="1"/>
  <c r="R15" i="9" s="1"/>
  <c r="S51" i="9"/>
  <c r="S42" i="9" s="1"/>
  <c r="S33" i="9" s="1"/>
  <c r="R52" i="9"/>
  <c r="S52" i="9"/>
  <c r="S43" i="9" s="1"/>
  <c r="R53" i="9"/>
  <c r="R44" i="9" s="1"/>
  <c r="S53" i="9"/>
  <c r="S44" i="9" s="1"/>
  <c r="S35" i="9" s="1"/>
  <c r="S26" i="9" s="1"/>
  <c r="S17" i="9" s="1"/>
  <c r="R54" i="9"/>
  <c r="R45" i="9" s="1"/>
  <c r="R36" i="9" s="1"/>
  <c r="R27" i="9" s="1"/>
  <c r="R18" i="9" s="1"/>
  <c r="S54" i="9"/>
  <c r="S45" i="9" s="1"/>
  <c r="P45" i="9" s="1"/>
  <c r="E45" i="9" s="1"/>
  <c r="S36" i="9"/>
  <c r="S27" i="9" s="1"/>
  <c r="S18" i="9" s="1"/>
  <c r="Q15" i="9"/>
  <c r="Q14" i="9"/>
  <c r="Q13" i="9"/>
  <c r="N19" i="9"/>
  <c r="N20" i="9" s="1"/>
  <c r="X15" i="10"/>
  <c r="X13" i="10" s="1"/>
  <c r="T101" i="10"/>
  <c r="U101" i="10"/>
  <c r="U131" i="10"/>
  <c r="T131" i="10"/>
  <c r="W135" i="10"/>
  <c r="U135" i="10"/>
  <c r="V101" i="10"/>
  <c r="W101" i="10"/>
  <c r="V61" i="10"/>
  <c r="U61" i="10"/>
  <c r="V15" i="10"/>
  <c r="W15" i="10"/>
  <c r="P19" i="9"/>
  <c r="P20" i="9" s="1"/>
  <c r="P29" i="9"/>
  <c r="W52" i="10"/>
  <c r="M19" i="9"/>
  <c r="M13" i="9"/>
  <c r="U95" i="10"/>
  <c r="U60" i="10" s="1"/>
  <c r="V95" i="10"/>
  <c r="V60" i="10" s="1"/>
  <c r="T95" i="10"/>
  <c r="S91" i="10"/>
  <c r="S60" i="10" s="1"/>
  <c r="T68" i="10"/>
  <c r="U56" i="10"/>
  <c r="T56" i="10"/>
  <c r="U52" i="10"/>
  <c r="V52" i="10"/>
  <c r="T52" i="10"/>
  <c r="U46" i="10"/>
  <c r="V46" i="10"/>
  <c r="T46" i="10"/>
  <c r="T41" i="10"/>
  <c r="U18" i="10"/>
  <c r="U13" i="10" s="1"/>
  <c r="T18" i="10"/>
  <c r="S13" i="10"/>
  <c r="L37" i="9"/>
  <c r="L38" i="9" s="1"/>
  <c r="F19" i="9"/>
  <c r="F28" i="9"/>
  <c r="F29" i="9" s="1"/>
  <c r="G28" i="9"/>
  <c r="G29" i="9" s="1"/>
  <c r="H28" i="9"/>
  <c r="H29" i="9" s="1"/>
  <c r="I28" i="9"/>
  <c r="J28" i="9"/>
  <c r="J29" i="9" s="1"/>
  <c r="K28" i="9"/>
  <c r="K29" i="9" s="1"/>
  <c r="L28" i="9"/>
  <c r="L29" i="9" s="1"/>
  <c r="M28" i="9"/>
  <c r="M29" i="9" s="1"/>
  <c r="N28" i="9"/>
  <c r="N29" i="9" s="1"/>
  <c r="O28" i="9"/>
  <c r="M60" i="10"/>
  <c r="N60" i="10"/>
  <c r="O60" i="10"/>
  <c r="P60" i="10"/>
  <c r="Q60" i="10"/>
  <c r="R60" i="10"/>
  <c r="M99" i="10"/>
  <c r="N13" i="10"/>
  <c r="O13" i="10"/>
  <c r="R13" i="10"/>
  <c r="M13" i="10"/>
  <c r="G13" i="9"/>
  <c r="H13" i="9"/>
  <c r="I13" i="9"/>
  <c r="J13" i="9"/>
  <c r="K13" i="9"/>
  <c r="L13" i="9"/>
  <c r="O13" i="9"/>
  <c r="F13" i="9"/>
  <c r="G19" i="9"/>
  <c r="H19" i="9"/>
  <c r="I19" i="9"/>
  <c r="I20" i="9" s="1"/>
  <c r="J19" i="9"/>
  <c r="J20" i="9" s="1"/>
  <c r="K19" i="9"/>
  <c r="K20" i="9" s="1"/>
  <c r="L19" i="9"/>
  <c r="L20" i="9" s="1"/>
  <c r="O19" i="9"/>
  <c r="F20" i="9"/>
  <c r="G37" i="9"/>
  <c r="G38" i="9" s="1"/>
  <c r="H37" i="9"/>
  <c r="H38" i="9" s="1"/>
  <c r="I37" i="9"/>
  <c r="I38" i="9" s="1"/>
  <c r="J37" i="9"/>
  <c r="J38" i="9" s="1"/>
  <c r="K37" i="9"/>
  <c r="K38" i="9" s="1"/>
  <c r="F37" i="9"/>
  <c r="F38" i="9" s="1"/>
  <c r="N37" i="9"/>
  <c r="O37" i="9"/>
  <c r="M37" i="9"/>
  <c r="M38" i="9" s="1"/>
  <c r="I29" i="9"/>
  <c r="P138" i="10"/>
  <c r="O138" i="10"/>
  <c r="N138" i="10"/>
  <c r="N11" i="10" s="1"/>
  <c r="K16" i="9"/>
  <c r="I16" i="9"/>
  <c r="J16" i="9"/>
  <c r="J14" i="9"/>
  <c r="I14" i="9"/>
  <c r="H14" i="9"/>
  <c r="G14" i="9"/>
  <c r="F14" i="9"/>
  <c r="H16" i="9"/>
  <c r="G16" i="9"/>
  <c r="F16" i="9"/>
  <c r="P11" i="10" l="1"/>
  <c r="Q11" i="10"/>
  <c r="U99" i="10"/>
  <c r="Z11" i="10"/>
  <c r="S40" i="9"/>
  <c r="T60" i="10"/>
  <c r="E27" i="9"/>
  <c r="Q18" i="9"/>
  <c r="S46" i="9"/>
  <c r="P51" i="9"/>
  <c r="O51" i="9" s="1"/>
  <c r="S34" i="9"/>
  <c r="E43" i="9"/>
  <c r="R13" i="9"/>
  <c r="R46" i="9"/>
  <c r="Q17" i="9"/>
  <c r="Q19" i="9"/>
  <c r="S24" i="9"/>
  <c r="E33" i="9"/>
  <c r="E36" i="9"/>
  <c r="W99" i="10"/>
  <c r="M11" i="10"/>
  <c r="W13" i="10"/>
  <c r="W11" i="10" s="1"/>
  <c r="V99" i="10"/>
  <c r="O29" i="9"/>
  <c r="R11" i="10"/>
  <c r="V13" i="10"/>
  <c r="T13" i="10"/>
  <c r="X99" i="10"/>
  <c r="X11" i="10" s="1"/>
  <c r="O11" i="10"/>
  <c r="O38" i="9"/>
  <c r="O20" i="9"/>
  <c r="R37" i="9"/>
  <c r="R38" i="9" s="1"/>
  <c r="P53" i="9"/>
  <c r="O53" i="9" s="1"/>
  <c r="R16" i="9"/>
  <c r="O15" i="9"/>
  <c r="N51" i="9"/>
  <c r="N15" i="9" s="1"/>
  <c r="U11" i="10"/>
  <c r="P52" i="9"/>
  <c r="O52" i="9" s="1"/>
  <c r="M51" i="9"/>
  <c r="N38" i="9"/>
  <c r="H20" i="9"/>
  <c r="P44" i="9"/>
  <c r="R35" i="9"/>
  <c r="R28" i="9" s="1"/>
  <c r="R29" i="9" s="1"/>
  <c r="G20" i="9"/>
  <c r="P54" i="9"/>
  <c r="O54" i="9" s="1"/>
  <c r="P16" i="9"/>
  <c r="P42" i="9"/>
  <c r="E42" i="9" s="1"/>
  <c r="S41" i="9"/>
  <c r="S25" i="9" l="1"/>
  <c r="E34" i="9"/>
  <c r="E40" i="9"/>
  <c r="S15" i="9"/>
  <c r="E24" i="9"/>
  <c r="S32" i="9"/>
  <c r="E41" i="9"/>
  <c r="Q20" i="9"/>
  <c r="Q11" i="9" s="1"/>
  <c r="Q10" i="9"/>
  <c r="R26" i="9"/>
  <c r="E35" i="9"/>
  <c r="P17" i="9"/>
  <c r="E44" i="9"/>
  <c r="V11" i="10"/>
  <c r="T11" i="10"/>
  <c r="S37" i="9"/>
  <c r="S38" i="9" s="1"/>
  <c r="O17" i="9"/>
  <c r="N53" i="9"/>
  <c r="O16" i="9"/>
  <c r="N52" i="9"/>
  <c r="M52" i="9" s="1"/>
  <c r="L52" i="9" s="1"/>
  <c r="E52" i="9" s="1"/>
  <c r="O18" i="9"/>
  <c r="N54" i="9"/>
  <c r="M15" i="9"/>
  <c r="L51" i="9"/>
  <c r="O50" i="9"/>
  <c r="P46" i="9"/>
  <c r="P47" i="9" s="1"/>
  <c r="P14" i="9"/>
  <c r="P15" i="9"/>
  <c r="P37" i="9"/>
  <c r="E37" i="9" s="1"/>
  <c r="P18" i="9"/>
  <c r="R17" i="9" l="1"/>
  <c r="R19" i="9"/>
  <c r="E26" i="9"/>
  <c r="E31" i="9"/>
  <c r="S13" i="9"/>
  <c r="E13" i="9" s="1"/>
  <c r="S23" i="9"/>
  <c r="E32" i="9"/>
  <c r="S28" i="9"/>
  <c r="E28" i="9" s="1"/>
  <c r="S16" i="9"/>
  <c r="E25" i="9"/>
  <c r="M53" i="9"/>
  <c r="N17" i="9"/>
  <c r="L16" i="9"/>
  <c r="E16" i="9" s="1"/>
  <c r="P38" i="9"/>
  <c r="P10" i="9"/>
  <c r="O14" i="9"/>
  <c r="N50" i="9"/>
  <c r="O46" i="9"/>
  <c r="O10" i="9" s="1"/>
  <c r="N18" i="9"/>
  <c r="M54" i="9"/>
  <c r="L54" i="9" s="1"/>
  <c r="L15" i="9"/>
  <c r="K51" i="9"/>
  <c r="S14" i="9" l="1"/>
  <c r="E23" i="9"/>
  <c r="S19" i="9"/>
  <c r="S29" i="9"/>
  <c r="R20" i="9"/>
  <c r="R10" i="9"/>
  <c r="P11" i="9"/>
  <c r="E38" i="9"/>
  <c r="L53" i="9"/>
  <c r="M17" i="9"/>
  <c r="N46" i="9"/>
  <c r="M50" i="9"/>
  <c r="N14" i="9"/>
  <c r="J51" i="9"/>
  <c r="K15" i="9"/>
  <c r="K54" i="9"/>
  <c r="L18" i="9"/>
  <c r="O47" i="9"/>
  <c r="O11" i="9" s="1"/>
  <c r="E29" i="9" l="1"/>
  <c r="S20" i="9"/>
  <c r="S11" i="9" s="1"/>
  <c r="E11" i="9" s="1"/>
  <c r="S10" i="9"/>
  <c r="E19" i="9"/>
  <c r="E20" i="9"/>
  <c r="K53" i="9"/>
  <c r="L17" i="9"/>
  <c r="N47" i="9"/>
  <c r="N10" i="9"/>
  <c r="K18" i="9"/>
  <c r="J54" i="9"/>
  <c r="I51" i="9"/>
  <c r="J15" i="9"/>
  <c r="M14" i="9"/>
  <c r="M46" i="9"/>
  <c r="L50" i="9"/>
  <c r="J53" i="9" l="1"/>
  <c r="K17" i="9"/>
  <c r="L14" i="9"/>
  <c r="L46" i="9"/>
  <c r="K50" i="9"/>
  <c r="E50" i="9" s="1"/>
  <c r="I54" i="9"/>
  <c r="J18" i="9"/>
  <c r="M10" i="9"/>
  <c r="M47" i="9"/>
  <c r="M11" i="9" s="1"/>
  <c r="H51" i="9"/>
  <c r="I15" i="9"/>
  <c r="J46" i="9" l="1"/>
  <c r="I53" i="9"/>
  <c r="J17" i="9"/>
  <c r="K46" i="9"/>
  <c r="K14" i="9"/>
  <c r="E14" i="9" s="1"/>
  <c r="H15" i="9"/>
  <c r="G51" i="9"/>
  <c r="H54" i="9"/>
  <c r="I18" i="9"/>
  <c r="L47" i="9"/>
  <c r="L11" i="9" s="1"/>
  <c r="L10" i="9"/>
  <c r="J10" i="9" l="1"/>
  <c r="J47" i="9"/>
  <c r="J11" i="9" s="1"/>
  <c r="I17" i="9"/>
  <c r="H53" i="9"/>
  <c r="I46" i="9"/>
  <c r="G15" i="9"/>
  <c r="F51" i="9"/>
  <c r="E51" i="9" s="1"/>
  <c r="K47" i="9"/>
  <c r="K10" i="9"/>
  <c r="H18" i="9"/>
  <c r="G54" i="9"/>
  <c r="I10" i="9" l="1"/>
  <c r="I47" i="9"/>
  <c r="I11" i="9" s="1"/>
  <c r="H17" i="9"/>
  <c r="H46" i="9"/>
  <c r="G53" i="9"/>
  <c r="G18" i="9"/>
  <c r="F54" i="9"/>
  <c r="E54" i="9" s="1"/>
  <c r="F15" i="9"/>
  <c r="E15" i="9" s="1"/>
  <c r="F53" i="9" l="1"/>
  <c r="E53" i="9" s="1"/>
  <c r="G46" i="9"/>
  <c r="G17" i="9"/>
  <c r="H10" i="9"/>
  <c r="H47" i="9"/>
  <c r="H11" i="9" s="1"/>
  <c r="F18" i="9"/>
  <c r="E18" i="9" s="1"/>
  <c r="F17" i="9" l="1"/>
  <c r="E17" i="9" s="1"/>
  <c r="F46" i="9"/>
  <c r="E46" i="9" s="1"/>
  <c r="G10" i="9"/>
  <c r="G47" i="9"/>
  <c r="G11" i="9" s="1"/>
  <c r="F47" i="9" l="1"/>
  <c r="F10" i="9"/>
  <c r="E10" i="9" s="1"/>
  <c r="F11" i="9" l="1"/>
  <c r="E47" i="9"/>
</calcChain>
</file>

<file path=xl/sharedStrings.xml><?xml version="1.0" encoding="utf-8"?>
<sst xmlns="http://schemas.openxmlformats.org/spreadsheetml/2006/main" count="1070" uniqueCount="386">
  <si>
    <t>№ п/п</t>
  </si>
  <si>
    <t>Единица измерения</t>
  </si>
  <si>
    <t>Наименование целевого показателя (индикатора)</t>
  </si>
  <si>
    <t>прогноз</t>
  </si>
  <si>
    <t>Срок выполнения</t>
  </si>
  <si>
    <t>Ожидаемый непосредственный результат</t>
  </si>
  <si>
    <t>2</t>
  </si>
  <si>
    <t>Код бюджетной классификации</t>
  </si>
  <si>
    <t>ГРБС</t>
  </si>
  <si>
    <t>Рз</t>
  </si>
  <si>
    <t>Пр</t>
  </si>
  <si>
    <t>ЦС</t>
  </si>
  <si>
    <t>ВР</t>
  </si>
  <si>
    <t>Источник финансирования</t>
  </si>
  <si>
    <t>иные источники</t>
  </si>
  <si>
    <t>Оценка расходов, тыс. рублей</t>
  </si>
  <si>
    <t>Код аналитической программной классификации</t>
  </si>
  <si>
    <t>Пп</t>
  </si>
  <si>
    <t>ОМ</t>
  </si>
  <si>
    <t>М</t>
  </si>
  <si>
    <t>01</t>
  </si>
  <si>
    <t>Всего</t>
  </si>
  <si>
    <t>Приложение 2</t>
  </si>
  <si>
    <t xml:space="preserve">Итого </t>
  </si>
  <si>
    <t>к муниципальной программе</t>
  </si>
  <si>
    <t>Наименование муниципальной программы, подпрограммы, основного мероприятия, мероприятия</t>
  </si>
  <si>
    <t>МП</t>
  </si>
  <si>
    <t>Расходы бюджета муниципального образования, тыс. рублей</t>
  </si>
  <si>
    <t>Наименование муниципальной программы, подпрограммы</t>
  </si>
  <si>
    <t>Наименование подпрограммы, основного мероприятия, мероприятия</t>
  </si>
  <si>
    <t>субвенции из бюджета Удмуртской Республики</t>
  </si>
  <si>
    <t>в том числе:</t>
  </si>
  <si>
    <t>субсидии из бюджета Удмуртской Республики</t>
  </si>
  <si>
    <t>средства бюджета Удмуртской Республики, планируемые к привлечению</t>
  </si>
  <si>
    <t>2015 год</t>
  </si>
  <si>
    <t>2016 год</t>
  </si>
  <si>
    <t>2017 год</t>
  </si>
  <si>
    <t>2018 год</t>
  </si>
  <si>
    <t>2019 год</t>
  </si>
  <si>
    <t>процентов</t>
  </si>
  <si>
    <t>Взаимосвязь с целевыми показателями (индикаторами)</t>
  </si>
  <si>
    <t>05</t>
  </si>
  <si>
    <t>06</t>
  </si>
  <si>
    <t>07</t>
  </si>
  <si>
    <t>08</t>
  </si>
  <si>
    <t>09</t>
  </si>
  <si>
    <t>иные межбюджетные трансферты из бюджета Удмуртской Республики</t>
  </si>
  <si>
    <t xml:space="preserve">собственные средства </t>
  </si>
  <si>
    <t>Развитие коммунальной инфраструктуры</t>
  </si>
  <si>
    <t>Дорожное хозяйство и транспортное обслуживание населения</t>
  </si>
  <si>
    <t>Ввод в эксплуатацию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</si>
  <si>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</t>
  </si>
  <si>
    <t>единиц</t>
  </si>
  <si>
    <t>км</t>
  </si>
  <si>
    <t>И</t>
  </si>
  <si>
    <t>Выполнение мероприятий реестра наказов избирателей</t>
  </si>
  <si>
    <t>Итого</t>
  </si>
  <si>
    <t>Развитие дорожного хозяйства и транспортное обслуживание населения</t>
  </si>
  <si>
    <t>Благоустройство и охрана окружающей среды</t>
  </si>
  <si>
    <t>Содержание и развитие коммунальной инфраструктуры</t>
  </si>
  <si>
    <t>Доля организаций коммунального комплекса, осуществляющих производство товаров, оказание услуг по водо-,  тепло-, газо- и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 (муниципального района)</t>
  </si>
  <si>
    <t>Износ инженерных теплосетей (магистральные сети)</t>
  </si>
  <si>
    <t>Износ сетей холодного водоснабжения</t>
  </si>
  <si>
    <t>Износ сетей водоотведения (канализации)</t>
  </si>
  <si>
    <t>Ответственный исполнитель, соисполнители</t>
  </si>
  <si>
    <t>Реализация плана мероприятий</t>
  </si>
  <si>
    <t>Актуализация схемы теплоснабжения</t>
  </si>
  <si>
    <t>Актуализация схем водоснабжения и водоотведения</t>
  </si>
  <si>
    <t>Выполнение муниципального задания</t>
  </si>
  <si>
    <t>Реализация наказов избирателей, в соответствии с утвержденным на соответствующий год планом</t>
  </si>
  <si>
    <t>Оказание муниципальной услуги «Выдача ордеров (разрешений) на производство земляных работ»</t>
  </si>
  <si>
    <t>Проведение весеннего и осеннего месячника по санитарной очистке территории города</t>
  </si>
  <si>
    <t>Проведение санкционированных акций по санитарной очистке и мероприятий по улучшению экологической обстановки на территории города</t>
  </si>
  <si>
    <t>Ремонт и содержание автомобильных дорог общего пользования, мостов и иных транспортных инженерных сооружений.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</si>
  <si>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>Доля очищенных от мусора территорий (в том числе закрепленных и прилегающих) в период проведения весеннего и осеннего месячника по санитарной очистке территории района, от общей площади района</t>
  </si>
  <si>
    <t>факт</t>
  </si>
  <si>
    <t>2020 год</t>
  </si>
  <si>
    <t>1</t>
  </si>
  <si>
    <t>4</t>
  </si>
  <si>
    <t>5</t>
  </si>
  <si>
    <t>6</t>
  </si>
  <si>
    <t>7</t>
  </si>
  <si>
    <t>Организация подготовки жилищно-коммунального хозяйства к осенне-зимнему периоду</t>
  </si>
  <si>
    <t>Разработка и утверждение  плана мероприятий по подготовке ЖКХ к осенне-зимнему периоду</t>
  </si>
  <si>
    <t>Реализация плана мероприятий по подготовке ЖКХ к осенне-зимнему периоду</t>
  </si>
  <si>
    <t>Разработка программы комплексного развития системы коммунальной инфраструктуры</t>
  </si>
  <si>
    <t>Проведение  мероприятий по санитарной очистке и благоустройству территории района</t>
  </si>
  <si>
    <t>Проведение весеннего и осеннего месячника по санитарной очистке территории района</t>
  </si>
  <si>
    <t>Проведение санкционированных акций по санитарной очистке и мероприятий по улучшению экологической обстановки на территории района</t>
  </si>
  <si>
    <t>бюджет района</t>
  </si>
  <si>
    <t>Развитие муниципального хозяйства</t>
  </si>
  <si>
    <t>ежегодно</t>
  </si>
  <si>
    <t>Показатель применения меры</t>
  </si>
  <si>
    <t>Финансовая оценка результата, тыс. руб.</t>
  </si>
  <si>
    <t xml:space="preserve">Краткое обоснование необходимости применения меры </t>
  </si>
  <si>
    <t>Доля ликвидированных в отчетном периоде несанкционированных свалок, от общего количества несанкционированных свалок</t>
  </si>
  <si>
    <t>3</t>
  </si>
  <si>
    <t>Доля обработанных жалоб сельских поселений от общего количества обоснованных жалоб населения по вопросам благоустройства, озеленения и уличного освещения</t>
  </si>
  <si>
    <t>Протяженность автомобильных дорог общего пользования местного значения с усовершенствованным дорожным покрытием, в общей протяженности автомобильных дорог общего пользования местного значения</t>
  </si>
  <si>
    <t>Селтинского района"</t>
  </si>
  <si>
    <t>"Содержание и развитие муниципального хозяйства</t>
  </si>
  <si>
    <t>План мероприятий, утвержденный постановлением Администрации Селтинского района</t>
  </si>
  <si>
    <t>Капитальный ремонт, ремонт автомобильных дорог общего пользования</t>
  </si>
  <si>
    <t>Выдача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</si>
  <si>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Оказание муниципальной услуги по заявлениям физических и юридических лиц</t>
  </si>
  <si>
    <t>Принятие решений о временном ограничении или прекращении движения транспортных средств по автомобильным дорогам местного значения</t>
  </si>
  <si>
    <t>11</t>
  </si>
  <si>
    <t>12</t>
  </si>
  <si>
    <t>13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</si>
  <si>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 в границах района</t>
  </si>
  <si>
    <t>Паспортизации автомобильных дорог местного значения, государственная регистрация прав собственности на автомобильные дороги местного значения, объекты дорожного хозяйства в границах района</t>
  </si>
  <si>
    <t>14</t>
  </si>
  <si>
    <t>Разработка перспективных, текущих планов по строительству, реконструкции, капитальному ремонту, ремонту и содержанию автомобильных дорог местного значения, транспортных инженерных сооружений в границах города, по развитию перспективных схем развития автомобильных дорог местного значения и объектов дорожного хозяйства</t>
  </si>
  <si>
    <t>Планирование деятельности по строительству, реконструкции, капитальному ремонту, ремонту и содержанию автомобильных дорог местного значения, транспортных инженерных сооружений в границах города, по развитию перспективных схем развития автомобильных дорог местного значения и объектов дорожного хозяйства. Принятие правовых актов</t>
  </si>
  <si>
    <t>07.3.1, 07.3.8 - 07.3.17</t>
  </si>
  <si>
    <t>07.3.8 -07.3.14, 07.3.17, 07.3.17</t>
  </si>
  <si>
    <t>07.3.8 -07.3.10, 07.3.13, 07.3.14, 07.3.17, 07.3.18</t>
  </si>
  <si>
    <t>07.2.1; 07.2.2; 07.2.3</t>
  </si>
  <si>
    <t>07.1.7 - 07.1.14</t>
  </si>
  <si>
    <t>07.1.2, 07.1.3</t>
  </si>
  <si>
    <t>07.1.1 - 07.1.7</t>
  </si>
  <si>
    <t>07.1.2 - 07.1.5</t>
  </si>
  <si>
    <t>Наименование мер                                        муниципального регулирования</t>
  </si>
  <si>
    <t>Наименование муниципальной услуги (работы)</t>
  </si>
  <si>
    <t>Наименование показателя</t>
  </si>
  <si>
    <t>Единица                    измерения</t>
  </si>
  <si>
    <t>тыс. руб.</t>
  </si>
  <si>
    <t>Количество инцидентов на системах теплоснабжения</t>
  </si>
  <si>
    <t>Количество инцидентов на системах холодного водоснабжения</t>
  </si>
  <si>
    <t>Количество инцидентов на канализационных сетях</t>
  </si>
  <si>
    <t>Подпрограмма 7.1 "Содержание и развитие коммунальной инфраструктуры"</t>
  </si>
  <si>
    <t>Подпрограмма 7.2 "Благоустройство и охрана окружающей среды"</t>
  </si>
  <si>
    <t>Подпрограмма 7.4 "Территориальное развитие (градостроительство и землеустройство)»</t>
  </si>
  <si>
    <t>Наличие утвержденной схемы территориального планирования муниципального района</t>
  </si>
  <si>
    <t>да/нет</t>
  </si>
  <si>
    <t>да</t>
  </si>
  <si>
    <t>Общая площадь жилых помещений, приходящаяся в среднем на одного жителя, всего</t>
  </si>
  <si>
    <t>кв. м.</t>
  </si>
  <si>
    <t xml:space="preserve">Общая площадь жилых помещений, приходящаяся в среднем на одного жителя, введенная в действие за один год </t>
  </si>
  <si>
    <t>кв. м</t>
  </si>
  <si>
    <t>Объём ввода жилья в эксплуатацию, кв. метров общей площади жилья</t>
  </si>
  <si>
    <t>кв.м.</t>
  </si>
  <si>
    <t>Площадь земельных участков, предоставленных для объектов жилищного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 в течение 3 лет</t>
  </si>
  <si>
    <t>Площадь земельных участков, предоставленных для объектов капитального строительства (за исключением объектов жилищного строительства),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 в течение 5 лет</t>
  </si>
  <si>
    <t>га</t>
  </si>
  <si>
    <t>Площадь земельных участков, предоставленных для строительства в расчете на 10  тыс. человек населения</t>
  </si>
  <si>
    <t>Площадь земельных участков, предоставленных для жилищного строительства и комплексного освоения в целях жилищного строительства</t>
  </si>
  <si>
    <t>Объем не завершенного в установленные сроки строительства, осуществляемого за счет средств бюджета муниципального района</t>
  </si>
  <si>
    <t>0,00</t>
  </si>
  <si>
    <t>Выявление бесхозных инженерных коммуникаций в границах муниципального образования, регистрация прав собственности на них и организация управления такими сетями.</t>
  </si>
  <si>
    <t>Строительство и реконструкция объектов коммунальной инфраструктуры за счет бюджетных средств</t>
  </si>
  <si>
    <t xml:space="preserve">Строительство и реконструкция объектов коммунальной инфраструктуры </t>
  </si>
  <si>
    <t xml:space="preserve"> Формирование заявок на строительство и реконструкцию объектов коммунальной инфраструктуры за счет бюджетных средств для включения в перечень объектов капитального строительства Удмуртской Республики</t>
  </si>
  <si>
    <t>Выполнение функций заказчика по проектированию и строительству объектов коммунальной инфраструктуры (в части объектов, на проектирование и строительство которых предусмотрены бюджетные ассигнования)</t>
  </si>
  <si>
    <t>02</t>
  </si>
  <si>
    <t>03</t>
  </si>
  <si>
    <t>04</t>
  </si>
  <si>
    <t>Подпрограмма «Территориальное развитие»</t>
  </si>
  <si>
    <t>Подготовка и утверждение документации по планировке территорий (проектов планировки, проектов межевания территории)</t>
  </si>
  <si>
    <t>утверждение документации по планировке территорий (проектов планировки, проектов межевания территории)</t>
  </si>
  <si>
    <t>Формирование земельных участков</t>
  </si>
  <si>
    <t>для целей строительства и для целей, не связанных со строительством</t>
  </si>
  <si>
    <t>Формирование земельных участков для целей строительства и для целей, не связанных со строительством</t>
  </si>
  <si>
    <t>07.1.2; 07.1.3; 07.1.6;</t>
  </si>
  <si>
    <t>которые находятся в муниципальной собственности и на которых расположены здания, строения, сооружения, - для дальнейшего предоставления в соответствии со статьей 36 Земельного Кодекса Российской Федерации</t>
  </si>
  <si>
    <t>Формирование земельных участков которые находятся в муниципальной собственности и на которых расположены здания, строения, сооружения</t>
  </si>
  <si>
    <t>07.1.6;</t>
  </si>
  <si>
    <t>для индивидуального жилищного строительства, с целью дальнейшего предоставления с торгов, а так же гражданам, признанными нуждающимися в жилых помещениях, многодетным семьям  в соответствии с Законом Удмуртской Республики  от 16 декабря 2002 г. № 68-РЗ, молодым семьям и молодым специалистам в соответствии с Законом Удмуртской Республики  от 30 июня 2011 г. № 32-РЗ</t>
  </si>
  <si>
    <t>Формирование земельных участков для индивидуального жилищного строительства, с целью дальнейшего предоставления с торгов, а так же гражданам, признанными нуждающимися в жилых помещениях, многодетным семьям  в соответствии с Законом Удмуртской Республики  от 16 декабря 2002 г. № 68-РЗ, молодым семьям и молодым специалистам в соответствии с Законом Удмуртской Республики  от 30 июня 2011 г. № 32-РЗ</t>
  </si>
  <si>
    <t>Оказание муниципальной услуги «Предоставление собственникам зданий, строений, сооружений земельных участков, находящихся в неразграниченной государственной собственности или в муниципальной собственности, в собственность»</t>
  </si>
  <si>
    <t>Оказание муниципальной услуги по заявлениям юридических и физических лиц</t>
  </si>
  <si>
    <t>Оказание муниципальной услуги «Предоставление собственникам и правообладателям зданий, строений, сооружений земельных участков, находящихся в неразграниченной государственной собственности или в муниципальной собственности, в аренду»</t>
  </si>
  <si>
    <t>Оказание муниципальной услуги «Прекращение права постоянного (бессрочного) пользования  земельным участком, находящимся в неразграниченной государственной собственности или в муниципальной собственности»</t>
  </si>
  <si>
    <t>Оказание муниципальной услуги «Утверждение схемы расположения земельного участка на кадастровом плане или кадастровой карте соответствующей территории»</t>
  </si>
  <si>
    <t>07.1.2; 07.1.3;</t>
  </si>
  <si>
    <t>Оказание муниципальной услуги «Выдача разрешений на ввод в эксплуатацию объектов капитального строительства на территории муниципального образования»</t>
  </si>
  <si>
    <t xml:space="preserve">Оказание муниципальной услуги «Подготовка и выдача градостроительных планов земельных участков» </t>
  </si>
  <si>
    <t>10</t>
  </si>
  <si>
    <t>Оказание муниципальной услуги «Предоставление земельных участков, находящихся в неразграниченной государственной собственности или в муниципальной собственности, для индивидуального жилищного строительства"</t>
  </si>
  <si>
    <t>07.1.2; 07.1.3; 07.1.6</t>
  </si>
  <si>
    <t>Бесплатное предоставление земельных участков гражданам в соответствии с Законом Удмуртской Республики от 16 декабря 2002 года № 68-РЗ</t>
  </si>
  <si>
    <r>
      <t xml:space="preserve">Оказание муниципальной услуги по заявлениям </t>
    </r>
    <r>
      <rPr>
        <sz val="8.5"/>
        <color indexed="8"/>
        <rFont val="Times New Roman"/>
        <family val="1"/>
        <charset val="204"/>
      </rPr>
      <t>физических лиц</t>
    </r>
  </si>
  <si>
    <t>Бесплатное предоставление земельных участков молодым семьям и молодым специалистам в соответствии с Законом Удмуртской Республики от 30 июня 2011 года № 32-РЗ</t>
  </si>
  <si>
    <t>Оказание муниципальной услуги по заявлениям физических лиц</t>
  </si>
  <si>
    <t>Оказание муниципальной услуги «Выделение земельных участков из земель, находящихся в неразграниченной государственной собственности или в муниципальной собственности, для создания фермерского  хозяйства и осуществления его деятельности"</t>
  </si>
  <si>
    <t>Оказание муниципальной услуги «Предоставление земельного участка, находящегося в неразграниченой государственной собственности или в муниципальной собственности в постоянное (бессрочное) пользование»</t>
  </si>
  <si>
    <t>15</t>
  </si>
  <si>
    <t>Оказание муниципальной услуги "Предоставление земельного участка, находящегося в неразграниченой государственной собственности или в муниципальной собственности в безвозмездное срочное пользование"</t>
  </si>
  <si>
    <t>16</t>
  </si>
  <si>
    <t>Оказание муниципальной услуги «Предоставление разрешения на отклонение от предельных параметров разрешенного строительства, реконструкции объектов капитального строительства»</t>
  </si>
  <si>
    <t xml:space="preserve">07.1.2; 07.1.3; </t>
  </si>
  <si>
    <t>17</t>
  </si>
  <si>
    <t>Оказание муниципальной услуги «Предоставление разрешения на условно разрешенный вид использования земельных участков или объектов капитального строительства»</t>
  </si>
  <si>
    <t>18</t>
  </si>
  <si>
    <t>Финансовая оценка не возможна</t>
  </si>
  <si>
    <t>В рамках подпрограммы муниципальными учреждениями муниципальные услуги  не оказываются.</t>
  </si>
  <si>
    <t xml:space="preserve"> </t>
  </si>
  <si>
    <t xml:space="preserve">Территориальное развитие </t>
  </si>
  <si>
    <t>бюджет  Селтинского района</t>
  </si>
  <si>
    <t>Форма 6. Прогнозная (справочная) оценка ресурсного обеспечения реализации муниципальной программы за счет всех источников финансирования</t>
  </si>
  <si>
    <t>Форма 5. Ресурсное обеспечение реализации муниципальной программы за счет средств бюджета муниципального района.</t>
  </si>
  <si>
    <t xml:space="preserve">Форма 4. Прогноз сводных показателей муниципальных заданий на оказание муниципальных услуг (выполнение работ) </t>
  </si>
  <si>
    <t>Форма 3. Финансовая оценка применения мер муниципального регулирования</t>
  </si>
  <si>
    <t>Форма 2. Перечень основных мероприятий муниципальной программы</t>
  </si>
  <si>
    <t>Форма 1. Сведения о составе и значениях целевых показателей (индикаторов) муниципальной программы</t>
  </si>
  <si>
    <t> Развитие транспортной системы (организация транспортного обслуживания населения, развитие дорожного хозяйства)</t>
  </si>
  <si>
    <t>Подпрограмма 7.3 " Развитие транспортной системы (организация транспортного обслуживания населения, развитие дорожного хозяйства)</t>
  </si>
  <si>
    <t>2021 год</t>
  </si>
  <si>
    <t>2022 год</t>
  </si>
  <si>
    <t>2023 год</t>
  </si>
  <si>
    <t>2024 год</t>
  </si>
  <si>
    <t>Сектор строительства и жилищно-коммунального хозяйства</t>
  </si>
  <si>
    <t xml:space="preserve">Отдел земельно- имущественных отношений </t>
  </si>
  <si>
    <t>Целевые показатели</t>
  </si>
  <si>
    <t>хозяйства Селтинского района"</t>
  </si>
  <si>
    <t xml:space="preserve">"Содержание и развитие муниципального </t>
  </si>
  <si>
    <t>2024                            год</t>
  </si>
  <si>
    <t>2023                            год</t>
  </si>
  <si>
    <t>2018         год</t>
  </si>
  <si>
    <t>2017              год</t>
  </si>
  <si>
    <t>2016              год</t>
  </si>
  <si>
    <t>2015           год</t>
  </si>
  <si>
    <t>2019   год</t>
  </si>
  <si>
    <t>2020   год</t>
  </si>
  <si>
    <t>2021   год</t>
  </si>
  <si>
    <t>2022       год</t>
  </si>
  <si>
    <t>Реализация мероприятий в области коммунального хозяйства, направленных на повышение надежности, устойчивости жилищно-коммунального хозяйства в Селтинском районе</t>
  </si>
  <si>
    <t>Капитальный ремонт распределительных газопроводов</t>
  </si>
  <si>
    <t>Развитие газификации в сельской местности</t>
  </si>
  <si>
    <t>Капитальный и текущий ремонт муниципального жилищного фонда</t>
  </si>
  <si>
    <t>Организация мероприятий по благоустройству</t>
  </si>
  <si>
    <t>Обращение с твердыми коммунальными отходами</t>
  </si>
  <si>
    <t>Организация регулярных перевозок пассажиров по муниципальным маршрутам</t>
  </si>
  <si>
    <t>Проведение капитального ремонта общего имущества в многоквартирных домах</t>
  </si>
  <si>
    <t>Мероприятия по охране окружающей среды</t>
  </si>
  <si>
    <t>Реализация приоритетного проекта Формирование комфортной городской среды</t>
  </si>
  <si>
    <t>Создание условий для устойчивого развития сельских территорий</t>
  </si>
  <si>
    <t>Стимулирование деятельности органов местного самоуправления сельских поселений по пропаганде и установлению трезвого, здрового образа жизни</t>
  </si>
  <si>
    <t>Развитие автомобильного транспорта</t>
  </si>
  <si>
    <t>Расходы на благоустройство территорий сельских поселений</t>
  </si>
  <si>
    <t>8</t>
  </si>
  <si>
    <t>Федеральный проект "Чистая страна"</t>
  </si>
  <si>
    <t>Мероприятия в рамках мер поддержки коронавирусной инфекции</t>
  </si>
  <si>
    <t>9</t>
  </si>
  <si>
    <t>20</t>
  </si>
  <si>
    <t>Федеральный проект "Формирование комфортной городской среды"</t>
  </si>
  <si>
    <t>Утвержденная правовым актом программа комплексного развития системы коммунальной инфраструктуры Селтинского района</t>
  </si>
  <si>
    <t>Оказание муниципальной услуги «Выдача разрешений на строительство объектов капитального строительства на территории Селтинского района</t>
  </si>
  <si>
    <t>Оказание муниципальной услуги «Выдача разрешений на установку рекламных конструкций на территории Селтинского района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</si>
  <si>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</si>
  <si>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района</t>
  </si>
  <si>
    <t>Осуществление регулярных перевозок по муниципальным маршрутам</t>
  </si>
  <si>
    <t>Отдел экономики</t>
  </si>
  <si>
    <t>07.3.5;</t>
  </si>
  <si>
    <t>07.03.14;</t>
  </si>
  <si>
    <t>07.03.8;</t>
  </si>
  <si>
    <t>07.02.13;</t>
  </si>
  <si>
    <t>07.02.12;</t>
  </si>
  <si>
    <t>Ремонт и содержание сети автомобильных дорог общего пользования местного значения</t>
  </si>
  <si>
    <t>Содержание сети автомобильных дорог,ведущих к общественнно-значимым объектам сельских населеннных пунктов</t>
  </si>
  <si>
    <t>07301S1380</t>
  </si>
  <si>
    <t>Комплекс работ по содержанию автомобильных дорог, приобретение дорожной техники</t>
  </si>
  <si>
    <t>Расходы на ремонт и содержание автомобильных дорог местного значения, по которым проходят маршруты школьных автобусов в целях софинансирования из бюджета Удмуртской Республики</t>
  </si>
  <si>
    <t>Прочая закупка товаров, работ и услуг для обеспечения государственных (муниципальных нужд)</t>
  </si>
  <si>
    <t>07301S0240</t>
  </si>
  <si>
    <t>Развитие сети автомобильных дорог Удмуртской Республики</t>
  </si>
  <si>
    <t>Дотация из бюджета Удмуртской Республики бюджетам муниципальных образований в Удмуртской Республике на реализацию наказов избирателей и повышение уровня благосостояния населения</t>
  </si>
  <si>
    <t>0730204650</t>
  </si>
  <si>
    <t>0730205720</t>
  </si>
  <si>
    <t>Ремонт и содержание автомобильных дорог общего пользования местного значения</t>
  </si>
  <si>
    <t>0730260240</t>
  </si>
  <si>
    <t xml:space="preserve">07 </t>
  </si>
  <si>
    <t>Развитие сети автомобильных дорог в целях софинансирования из бюджета Удмуртской Республики</t>
  </si>
  <si>
    <t>07302S4650</t>
  </si>
  <si>
    <t>Организация регулярных перевозок в целях возмещения затрат,связанных с обеспечением равной доступности услуг общественного транспорта отдельных категорий граждан,имеющим право на получение мер соц.поддержки (проезд по социальным проездным билетам)</t>
  </si>
  <si>
    <t>030308100</t>
  </si>
  <si>
    <t>Организация регулярных перевозок в целях возмещения недополученных доходов, связанных с предоставлением пенсионерам 50-процентной скидки со стоимости проезда на автомобильном транспорте общего пользования пригородного сообщения с учётом сезонных маршрутов (кроме такси)</t>
  </si>
  <si>
    <t>0730308120</t>
  </si>
  <si>
    <t>Организация регулярных перевозок в целях возмещения недополученных доходов, связанных с предоставлением бесплатного проезда детям-сиротам и детям, оставшимся без попечения родителей, а также лицам из числа детей-сирот и детей, оставшихся без попечения родителей, на маршрутах регулярных перевозок на территории Удмуртской Республики (в городском и пригородном сообщениях)</t>
  </si>
  <si>
    <t>Организация регулярных перевозок в целях возмещения затрат, связанных с обеспечением равной доступности услуг общественного транспорта отдельных категорий граждан, имеющим право на получение мер соц.поддержки (проезд по социальным проездным билетам)</t>
  </si>
  <si>
    <t>Организация регулярных перевозок в целях возмещения недополученных доходов, связанных с предоставлением пенсионерам 50% скидки со стоимости проезда на автомобильном транспорте общего пользования пригородного сообщения с учетом сезонных маршрутов (кроме такси) за счет средств местного бюджета</t>
  </si>
  <si>
    <t>Организация регулярных перевозок в целях возмещения недополученных доходов, связанных с предоставлением бесплатного проезда детям-сиротам и детям, оставшимся без попечения родителей, а также лицам из числа детей-сирот и детей, оставшихся без попечения родителей, на маршрутах регулярных перевозок на территории Удмуртской Республики (в городском и пригородном сообщениях) за счет средств местного бюджета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</si>
  <si>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</si>
  <si>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Территориальное развитие</t>
  </si>
  <si>
    <t>Расходы по оплате услуг за начисление и сбор платы за пользование муниципальным жильем</t>
  </si>
  <si>
    <t>Обеспечение мероприятий по капитальному ремонту многоквартирных домов за счет средств бюджетов</t>
  </si>
  <si>
    <t>Мероприятия в области поддержки и развития коммунального хозяйства</t>
  </si>
  <si>
    <t>Расходы за счет безвозмездных поступлений</t>
  </si>
  <si>
    <t>Строительство очистных сооружений в с. Селты Селтинского района УР</t>
  </si>
  <si>
    <t>071026031М</t>
  </si>
  <si>
    <t>Мероприятия в области коммунального хозяйства</t>
  </si>
  <si>
    <t>071046081Л</t>
  </si>
  <si>
    <t>Оказание услуг финансовой аренды (лизинга) газораспределительных сетей на территории Селтинского района</t>
  </si>
  <si>
    <t>Обеспечение осуществления переданных органам местного самоуправления отдельных государственных полномочий УР по государственному жилищному надзору</t>
  </si>
  <si>
    <t>Осуществление переданных отдельных государственных полномочий УР по государственному жилищному надзору и лицензионному контролю</t>
  </si>
  <si>
    <t>Финансовое обеспечение переданных отдельных государственных полномочий</t>
  </si>
  <si>
    <t xml:space="preserve">Расходы по отлову и содержанию безнадзорных животных </t>
  </si>
  <si>
    <t>072076075Д</t>
  </si>
  <si>
    <t>Обеспечение комплексного развития сельских территорий за счет средств резервного фонда Правительства Российской Федерации</t>
  </si>
  <si>
    <t>Обеспечение комплексного развития сельских территорий за счет средств местного бюджета</t>
  </si>
  <si>
    <t>07208L576F</t>
  </si>
  <si>
    <t>07208S576М</t>
  </si>
  <si>
    <t>Расходы на поддержку программы формирования современной городской среды за счет средств местного бюджета</t>
  </si>
  <si>
    <t>072F2S5550</t>
  </si>
  <si>
    <t>0730308350</t>
  </si>
  <si>
    <t>07303S8100</t>
  </si>
  <si>
    <t>07303S8120</t>
  </si>
  <si>
    <t>07303S8350</t>
  </si>
  <si>
    <t>0730400000</t>
  </si>
  <si>
    <t>0730460510</t>
  </si>
  <si>
    <t>Расходы на ремонт автомобильных дорог местного значения в целях софинансирования из бюджета УР</t>
  </si>
  <si>
    <t>07302S465В</t>
  </si>
  <si>
    <t>073R100000</t>
  </si>
  <si>
    <t>Федеральный проект «Дорожная сеть»</t>
  </si>
  <si>
    <t>ФП «Региональная и местная дорожная сеть»</t>
  </si>
  <si>
    <t>Финансовое обеспечение дорожной деятельности в рамках реализации национального проекта «Безопасные качественные дороги»</t>
  </si>
  <si>
    <t>073R153930</t>
  </si>
  <si>
    <t>072F200000</t>
  </si>
  <si>
    <t>072F255550</t>
  </si>
  <si>
    <t xml:space="preserve">Реализация программ формирования современной городской среды </t>
  </si>
  <si>
    <t>Капитальный и текущий  ремонт муниципального жилищного фонда</t>
  </si>
  <si>
    <t xml:space="preserve">Мероприятий по приведению капремонта объектов гос.собственности, включенных в Перечень объектов капремонта, финансируемых за счет средств бюджета УР, утвержденный Правительством УР </t>
  </si>
  <si>
    <t>Мероприятий по приведению капремонта объектов муниципальной собственности, включенных в Перечень объектов капремонта, за счет средств местного бюджета</t>
  </si>
  <si>
    <t>7103S00830</t>
  </si>
  <si>
    <t>Расходы на проектно-изыскательские работы и экспертизу (Д)</t>
  </si>
  <si>
    <t>071046081Д</t>
  </si>
  <si>
    <t>7102S1440</t>
  </si>
  <si>
    <t>Капитальные вложения в объекты государственной (муниципальной собственности)</t>
  </si>
  <si>
    <t>Капитальные вложения в объекты муниципальной собственности</t>
  </si>
  <si>
    <t>7104S0820</t>
  </si>
  <si>
    <t>Благоустройство набережной центрального пруда с.Селты (Д)</t>
  </si>
  <si>
    <t xml:space="preserve">Благоустройство набережной центрального пруда с.Селты </t>
  </si>
  <si>
    <t>Проведение конкурса Здоровое село</t>
  </si>
  <si>
    <t>Прочие мероприятия в области благоустройства муниципальных образований</t>
  </si>
  <si>
    <t>Резервный фонд Правительства Удмуртской Республики</t>
  </si>
  <si>
    <t>072F260580</t>
  </si>
  <si>
    <t xml:space="preserve">Финансирование дорожной деятельности в отношении автомобильных дорог общего пользования регионального и межмуниципального местного значения </t>
  </si>
  <si>
    <t>2025 год</t>
  </si>
  <si>
    <t>2025                            год</t>
  </si>
  <si>
    <t>72076059Д</t>
  </si>
  <si>
    <t>0730460520</t>
  </si>
  <si>
    <t>7102S9505</t>
  </si>
  <si>
    <t>7102S9605</t>
  </si>
  <si>
    <t>72076053Д</t>
  </si>
  <si>
    <t>0740160250</t>
  </si>
  <si>
    <t>2026 год</t>
  </si>
  <si>
    <t>2027 год</t>
  </si>
  <si>
    <t>2028 год</t>
  </si>
  <si>
    <t>2015-2028 гг.</t>
  </si>
  <si>
    <t>2015-2028гг.</t>
  </si>
  <si>
    <t>два раза в год, 2015-2028гг.</t>
  </si>
  <si>
    <t>2017-2028гг.</t>
  </si>
  <si>
    <t>2015-2028</t>
  </si>
  <si>
    <t>2026                            год</t>
  </si>
  <si>
    <t>2027                            год</t>
  </si>
  <si>
    <t>2028                            год</t>
  </si>
  <si>
    <t>2074 год</t>
  </si>
  <si>
    <t>Приложение 2                                                                                                 к муниципальной программе</t>
  </si>
  <si>
    <t>Содержание и развитие муниципального</t>
  </si>
  <si>
    <t xml:space="preserve">     хозяйства Селтинского района</t>
  </si>
  <si>
    <t>0730Д01380</t>
  </si>
  <si>
    <t>72076059С</t>
  </si>
  <si>
    <t>72076075Д</t>
  </si>
  <si>
    <t>0730260241</t>
  </si>
  <si>
    <t>0730260242</t>
  </si>
  <si>
    <t>0730260243</t>
  </si>
  <si>
    <t>0730260244</t>
  </si>
  <si>
    <t>0730260245</t>
  </si>
  <si>
    <t>0730260246</t>
  </si>
  <si>
    <t>0730260247</t>
  </si>
  <si>
    <t>0730260248</t>
  </si>
  <si>
    <t>0730260249</t>
  </si>
  <si>
    <t>7102S082В</t>
  </si>
  <si>
    <t>710260330В</t>
  </si>
  <si>
    <t xml:space="preserve">Расходы на проектно-изыскательские работы и экспертизу ПСД </t>
  </si>
  <si>
    <t>Расходы на реализацию проектов</t>
  </si>
  <si>
    <t>Расходы на реализацию проектов (дотация на стимулирование)</t>
  </si>
  <si>
    <t>72076053С</t>
  </si>
  <si>
    <t>Организация регулярных перевозок пассажиров и багажа по муниципальным маршрутам</t>
  </si>
  <si>
    <t>Реализация мероприятий в области коммунального хозяйства, направленных на повышение надежности, устойчивости жилищно-коммунального хозяйства в Селтинском районе. Расходы за счет безвозмездных поступлений</t>
  </si>
  <si>
    <t>Обеспечение мероприятий по модернизация систем коммунальной инфраструктуры в УР на 2023-2027 годы за счет средств финансовой поддержки ППК "Фонд развития территории"</t>
  </si>
  <si>
    <t>Расходы на реализацию мероприятий региональной программы модернизация систем коммунальной инфраструктуры в УР на 2023-2027 годы за счет средств местного бюджета</t>
  </si>
  <si>
    <t>Обеспечение мероприятий по модернизация систем коммунальной инфраструктуры в УР на 2023-2027 годы за счет средств финансовой поддержки ППК "Фонд развития территории" за счет средств местного бюджета</t>
  </si>
  <si>
    <t>Обеспечение мероприятий по модернизация систем коммунальной инфраструктуры в УР на 2023-2027 годы за счет средств финансовой поддержки ППК "Фонд развития территории"за счет средств местного бюджета</t>
  </si>
  <si>
    <t>Расходы на содержание автомобильных дорог местного значения, в части проведения работ по зимнему содержанию, диагностике, обследованию и оценке технического состояния</t>
  </si>
  <si>
    <t>0740108320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</si>
</sst>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4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8.5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.5"/>
      <color indexed="8"/>
      <name val="Times New Roman"/>
      <family val="1"/>
      <charset val="204"/>
    </font>
    <font>
      <b/>
      <sz val="8.5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.5"/>
      <color theme="1"/>
      <name val="Times New Roman"/>
      <family val="1"/>
      <charset val="204"/>
    </font>
    <font>
      <b/>
      <sz val="8.5"/>
      <color theme="1"/>
      <name val="Times New Roman"/>
      <family val="1"/>
      <charset val="204"/>
    </font>
    <font>
      <sz val="8.5"/>
      <color rgb="FF000000"/>
      <name val="Times New Roman"/>
      <family val="1"/>
      <charset val="204"/>
    </font>
    <font>
      <b/>
      <sz val="8.5"/>
      <color rgb="FF000000"/>
      <name val="Times New Roman"/>
      <family val="1"/>
      <charset val="204"/>
    </font>
    <font>
      <i/>
      <sz val="8.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.5"/>
      <color rgb="FF000000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sz val="8.5"/>
      <color rgb="FFFF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70C0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  <font>
      <sz val="7"/>
      <color theme="1"/>
      <name val="Times New Roman"/>
      <family val="1"/>
      <charset val="204"/>
    </font>
    <font>
      <sz val="8.5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9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4">
    <xf numFmtId="0" fontId="0" fillId="0" borderId="0" xfId="0"/>
    <xf numFmtId="0" fontId="15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/>
    <xf numFmtId="0" fontId="5" fillId="0" borderId="0" xfId="0" applyFont="1"/>
    <xf numFmtId="0" fontId="16" fillId="0" borderId="0" xfId="0" applyFont="1"/>
    <xf numFmtId="0" fontId="17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indent="14"/>
    </xf>
    <xf numFmtId="0" fontId="15" fillId="0" borderId="0" xfId="0" applyFont="1" applyAlignment="1">
      <alignment horizontal="left" indent="14"/>
    </xf>
    <xf numFmtId="49" fontId="0" fillId="0" borderId="0" xfId="0" applyNumberFormat="1"/>
    <xf numFmtId="0" fontId="1" fillId="0" borderId="0" xfId="0" applyFont="1" applyAlignment="1">
      <alignment horizontal="left" indent="4"/>
    </xf>
    <xf numFmtId="0" fontId="15" fillId="0" borderId="0" xfId="0" applyFont="1" applyAlignment="1">
      <alignment horizontal="left" indent="4"/>
    </xf>
    <xf numFmtId="0" fontId="15" fillId="0" borderId="0" xfId="0" applyFont="1" applyAlignment="1">
      <alignment horizontal="left" indent="5"/>
    </xf>
    <xf numFmtId="49" fontId="1" fillId="0" borderId="0" xfId="0" applyNumberFormat="1" applyFont="1"/>
    <xf numFmtId="49" fontId="15" fillId="0" borderId="0" xfId="0" applyNumberFormat="1" applyFont="1"/>
    <xf numFmtId="49" fontId="2" fillId="0" borderId="0" xfId="0" applyNumberFormat="1" applyFont="1" applyAlignment="1">
      <alignment horizontal="center"/>
    </xf>
    <xf numFmtId="0" fontId="18" fillId="0" borderId="1" xfId="0" applyFont="1" applyBorder="1" applyAlignment="1">
      <alignment vertical="center" wrapText="1"/>
    </xf>
    <xf numFmtId="0" fontId="15" fillId="0" borderId="0" xfId="0" applyFont="1" applyAlignment="1">
      <alignment horizontal="left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14" fontId="18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/>
    </xf>
    <xf numFmtId="0" fontId="22" fillId="0" borderId="1" xfId="0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right" vertical="center"/>
    </xf>
    <xf numFmtId="4" fontId="18" fillId="0" borderId="1" xfId="0" applyNumberFormat="1" applyFont="1" applyBorder="1" applyAlignment="1">
      <alignment horizontal="right" vertical="center"/>
    </xf>
    <xf numFmtId="0" fontId="18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left" vertical="center" wrapText="1" indent="1"/>
    </xf>
    <xf numFmtId="49" fontId="19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0" fontId="19" fillId="0" borderId="2" xfId="0" applyFont="1" applyBorder="1" applyAlignment="1">
      <alignment vertical="center" wrapText="1"/>
    </xf>
    <xf numFmtId="0" fontId="8" fillId="0" borderId="0" xfId="0" applyFont="1"/>
    <xf numFmtId="0" fontId="9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/>
    </xf>
    <xf numFmtId="0" fontId="18" fillId="0" borderId="0" xfId="0" applyFont="1"/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top" wrapText="1"/>
    </xf>
    <xf numFmtId="164" fontId="18" fillId="2" borderId="1" xfId="0" applyNumberFormat="1" applyFont="1" applyFill="1" applyBorder="1" applyAlignment="1">
      <alignment horizontal="left" vertical="center" wrapText="1" indent="1"/>
    </xf>
    <xf numFmtId="0" fontId="6" fillId="0" borderId="1" xfId="0" applyFont="1" applyBorder="1" applyAlignment="1">
      <alignment vertical="center" wrapText="1"/>
    </xf>
    <xf numFmtId="49" fontId="13" fillId="3" borderId="3" xfId="0" applyNumberFormat="1" applyFont="1" applyFill="1" applyBorder="1" applyAlignment="1">
      <alignment horizontal="center" vertical="center"/>
    </xf>
    <xf numFmtId="49" fontId="13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 wrapText="1"/>
    </xf>
    <xf numFmtId="49" fontId="13" fillId="3" borderId="3" xfId="0" applyNumberFormat="1" applyFont="1" applyFill="1" applyBorder="1" applyAlignment="1">
      <alignment horizontal="center"/>
    </xf>
    <xf numFmtId="49" fontId="13" fillId="3" borderId="1" xfId="0" applyNumberFormat="1" applyFont="1" applyFill="1" applyBorder="1" applyAlignment="1">
      <alignment horizontal="center"/>
    </xf>
    <xf numFmtId="0" fontId="11" fillId="3" borderId="1" xfId="0" applyFont="1" applyFill="1" applyBorder="1" applyAlignment="1">
      <alignment vertical="center" wrapText="1"/>
    </xf>
    <xf numFmtId="0" fontId="13" fillId="3" borderId="1" xfId="0" applyFont="1" applyFill="1" applyBorder="1" applyAlignment="1">
      <alignment wrapText="1"/>
    </xf>
    <xf numFmtId="0" fontId="13" fillId="3" borderId="1" xfId="0" applyFont="1" applyFill="1" applyBorder="1"/>
    <xf numFmtId="0" fontId="13" fillId="3" borderId="4" xfId="0" applyFont="1" applyFill="1" applyBorder="1" applyAlignment="1">
      <alignment vertical="top" wrapText="1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wrapText="1"/>
    </xf>
    <xf numFmtId="49" fontId="11" fillId="3" borderId="4" xfId="0" applyNumberFormat="1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wrapText="1"/>
    </xf>
    <xf numFmtId="49" fontId="11" fillId="3" borderId="5" xfId="0" applyNumberFormat="1" applyFont="1" applyFill="1" applyBorder="1" applyAlignment="1">
      <alignment horizontal="center" vertical="center"/>
    </xf>
    <xf numFmtId="0" fontId="6" fillId="3" borderId="0" xfId="0" applyFont="1" applyFill="1" applyAlignment="1">
      <alignment wrapText="1"/>
    </xf>
    <xf numFmtId="0" fontId="11" fillId="3" borderId="5" xfId="0" applyFont="1" applyFill="1" applyBorder="1" applyAlignment="1">
      <alignment vertical="center" wrapText="1"/>
    </xf>
    <xf numFmtId="0" fontId="20" fillId="0" borderId="2" xfId="0" applyFont="1" applyBorder="1" applyAlignment="1">
      <alignment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14" fontId="18" fillId="0" borderId="2" xfId="0" applyNumberFormat="1" applyFont="1" applyBorder="1" applyAlignment="1">
      <alignment horizontal="center" vertical="center" wrapText="1"/>
    </xf>
    <xf numFmtId="0" fontId="0" fillId="0" borderId="1" xfId="0" applyBorder="1"/>
    <xf numFmtId="0" fontId="19" fillId="0" borderId="1" xfId="0" applyFont="1" applyBorder="1"/>
    <xf numFmtId="0" fontId="18" fillId="0" borderId="2" xfId="0" applyFont="1" applyBorder="1" applyAlignment="1">
      <alignment vertical="center" wrapText="1"/>
    </xf>
    <xf numFmtId="0" fontId="18" fillId="0" borderId="6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4" fontId="19" fillId="0" borderId="6" xfId="0" applyNumberFormat="1" applyFont="1" applyBorder="1" applyAlignment="1">
      <alignment horizontal="right" vertical="center"/>
    </xf>
    <xf numFmtId="4" fontId="18" fillId="0" borderId="6" xfId="0" applyNumberFormat="1" applyFont="1" applyBorder="1" applyAlignment="1">
      <alignment horizontal="right" vertical="center"/>
    </xf>
    <xf numFmtId="49" fontId="18" fillId="0" borderId="2" xfId="0" applyNumberFormat="1" applyFont="1" applyBorder="1" applyAlignment="1">
      <alignment horizontal="center" vertical="center"/>
    </xf>
    <xf numFmtId="4" fontId="18" fillId="0" borderId="2" xfId="0" applyNumberFormat="1" applyFont="1" applyBorder="1" applyAlignment="1">
      <alignment horizontal="right" vertical="center"/>
    </xf>
    <xf numFmtId="0" fontId="12" fillId="3" borderId="1" xfId="0" applyFont="1" applyFill="1" applyBorder="1" applyAlignment="1">
      <alignment wrapText="1"/>
    </xf>
    <xf numFmtId="2" fontId="25" fillId="2" borderId="1" xfId="0" applyNumberFormat="1" applyFont="1" applyFill="1" applyBorder="1" applyAlignment="1">
      <alignment vertical="center" wrapText="1"/>
    </xf>
    <xf numFmtId="2" fontId="25" fillId="2" borderId="1" xfId="0" applyNumberFormat="1" applyFont="1" applyFill="1" applyBorder="1" applyAlignment="1">
      <alignment vertical="center"/>
    </xf>
    <xf numFmtId="0" fontId="0" fillId="0" borderId="5" xfId="0" applyBorder="1"/>
    <xf numFmtId="49" fontId="13" fillId="3" borderId="7" xfId="0" applyNumberFormat="1" applyFont="1" applyFill="1" applyBorder="1" applyAlignment="1">
      <alignment horizontal="center"/>
    </xf>
    <xf numFmtId="49" fontId="13" fillId="3" borderId="5" xfId="0" applyNumberFormat="1" applyFont="1" applyFill="1" applyBorder="1" applyAlignment="1">
      <alignment horizontal="center"/>
    </xf>
    <xf numFmtId="49" fontId="18" fillId="0" borderId="6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horizontal="center" vertical="center"/>
    </xf>
    <xf numFmtId="0" fontId="26" fillId="0" borderId="8" xfId="0" applyFont="1" applyBorder="1" applyAlignment="1">
      <alignment vertical="center"/>
    </xf>
    <xf numFmtId="0" fontId="27" fillId="0" borderId="1" xfId="0" applyFont="1" applyBorder="1" applyAlignment="1">
      <alignment horizontal="justify" vertical="center" wrapText="1"/>
    </xf>
    <xf numFmtId="0" fontId="19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49" fontId="18" fillId="0" borderId="5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vertical="center" wrapText="1"/>
    </xf>
    <xf numFmtId="0" fontId="18" fillId="0" borderId="5" xfId="0" applyFont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right" vertical="center"/>
    </xf>
    <xf numFmtId="4" fontId="11" fillId="3" borderId="1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right" vertical="center"/>
    </xf>
    <xf numFmtId="0" fontId="18" fillId="0" borderId="8" xfId="0" applyFont="1" applyBorder="1" applyAlignment="1">
      <alignment horizontal="center" vertical="center" wrapText="1"/>
    </xf>
    <xf numFmtId="0" fontId="20" fillId="0" borderId="1" xfId="0" applyFont="1" applyBorder="1" applyAlignment="1">
      <alignment wrapText="1"/>
    </xf>
    <xf numFmtId="4" fontId="18" fillId="0" borderId="9" xfId="0" applyNumberFormat="1" applyFont="1" applyBorder="1" applyAlignment="1">
      <alignment horizontal="right" vertical="center"/>
    </xf>
    <xf numFmtId="0" fontId="19" fillId="0" borderId="5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right" vertical="center"/>
    </xf>
    <xf numFmtId="0" fontId="18" fillId="0" borderId="10" xfId="0" applyFont="1" applyBorder="1" applyAlignment="1">
      <alignment horizontal="center" vertical="center" wrapText="1"/>
    </xf>
    <xf numFmtId="2" fontId="20" fillId="0" borderId="1" xfId="0" applyNumberFormat="1" applyFont="1" applyBorder="1" applyAlignment="1">
      <alignment horizontal="right" vertical="center"/>
    </xf>
    <xf numFmtId="0" fontId="18" fillId="0" borderId="5" xfId="0" applyFont="1" applyBorder="1" applyAlignment="1">
      <alignment horizontal="left" vertical="top" wrapText="1"/>
    </xf>
    <xf numFmtId="0" fontId="18" fillId="0" borderId="5" xfId="0" applyFont="1" applyBorder="1" applyAlignment="1">
      <alignment horizontal="center" vertical="center"/>
    </xf>
    <xf numFmtId="2" fontId="25" fillId="2" borderId="5" xfId="0" applyNumberFormat="1" applyFont="1" applyFill="1" applyBorder="1" applyAlignment="1">
      <alignment vertical="center"/>
    </xf>
    <xf numFmtId="0" fontId="21" fillId="0" borderId="1" xfId="0" applyFont="1" applyBorder="1" applyAlignment="1">
      <alignment horizontal="center" vertical="center"/>
    </xf>
    <xf numFmtId="4" fontId="20" fillId="2" borderId="1" xfId="0" applyNumberFormat="1" applyFont="1" applyFill="1" applyBorder="1" applyAlignment="1">
      <alignment horizontal="right" vertical="center"/>
    </xf>
    <xf numFmtId="4" fontId="20" fillId="2" borderId="1" xfId="0" applyNumberFormat="1" applyFont="1" applyFill="1" applyBorder="1" applyAlignment="1">
      <alignment horizontal="right" vertical="center" wrapText="1"/>
    </xf>
    <xf numFmtId="0" fontId="17" fillId="0" borderId="1" xfId="0" applyFont="1" applyBorder="1" applyAlignment="1">
      <alignment vertical="center" wrapText="1"/>
    </xf>
    <xf numFmtId="0" fontId="20" fillId="2" borderId="1" xfId="0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right" vertical="center"/>
    </xf>
    <xf numFmtId="2" fontId="20" fillId="2" borderId="1" xfId="0" applyNumberFormat="1" applyFont="1" applyFill="1" applyBorder="1" applyAlignment="1">
      <alignment horizontal="right" vertical="center"/>
    </xf>
    <xf numFmtId="2" fontId="29" fillId="2" borderId="1" xfId="0" applyNumberFormat="1" applyFont="1" applyFill="1" applyBorder="1" applyAlignment="1">
      <alignment horizontal="right" vertical="center"/>
    </xf>
    <xf numFmtId="0" fontId="19" fillId="0" borderId="11" xfId="0" applyFont="1" applyBorder="1" applyAlignment="1">
      <alignment horizontal="center" vertical="center"/>
    </xf>
    <xf numFmtId="0" fontId="25" fillId="2" borderId="5" xfId="0" applyFont="1" applyFill="1" applyBorder="1" applyAlignment="1">
      <alignment horizontal="center" vertical="center"/>
    </xf>
    <xf numFmtId="4" fontId="18" fillId="0" borderId="5" xfId="0" applyNumberFormat="1" applyFont="1" applyBorder="1" applyAlignment="1">
      <alignment horizontal="right" vertical="center"/>
    </xf>
    <xf numFmtId="0" fontId="20" fillId="2" borderId="1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/>
    </xf>
    <xf numFmtId="4" fontId="20" fillId="0" borderId="1" xfId="0" applyNumberFormat="1" applyFont="1" applyBorder="1" applyAlignment="1">
      <alignment horizontal="right" vertical="center"/>
    </xf>
    <xf numFmtId="0" fontId="20" fillId="2" borderId="1" xfId="0" applyFont="1" applyFill="1" applyBorder="1" applyAlignment="1">
      <alignment horizontal="center" vertical="center"/>
    </xf>
    <xf numFmtId="2" fontId="20" fillId="0" borderId="1" xfId="0" applyNumberFormat="1" applyFont="1" applyBorder="1" applyAlignment="1">
      <alignment vertical="center"/>
    </xf>
    <xf numFmtId="0" fontId="19" fillId="0" borderId="2" xfId="0" applyFont="1" applyBorder="1" applyAlignment="1">
      <alignment horizontal="center" vertical="center"/>
    </xf>
    <xf numFmtId="4" fontId="19" fillId="0" borderId="2" xfId="0" applyNumberFormat="1" applyFont="1" applyBorder="1" applyAlignment="1">
      <alignment horizontal="right" vertical="center"/>
    </xf>
    <xf numFmtId="0" fontId="18" fillId="0" borderId="5" xfId="0" applyFont="1" applyBorder="1" applyAlignment="1">
      <alignment horizontal="left" vertical="center" wrapText="1"/>
    </xf>
    <xf numFmtId="2" fontId="25" fillId="2" borderId="5" xfId="0" applyNumberFormat="1" applyFont="1" applyFill="1" applyBorder="1" applyAlignment="1">
      <alignment vertical="center" wrapText="1"/>
    </xf>
    <xf numFmtId="0" fontId="29" fillId="2" borderId="1" xfId="0" applyFont="1" applyFill="1" applyBorder="1" applyAlignment="1">
      <alignment horizontal="right" vertical="center" wrapText="1"/>
    </xf>
    <xf numFmtId="2" fontId="29" fillId="2" borderId="1" xfId="0" applyNumberFormat="1" applyFont="1" applyFill="1" applyBorder="1" applyAlignment="1">
      <alignment horizontal="right" vertical="center" wrapText="1"/>
    </xf>
    <xf numFmtId="0" fontId="27" fillId="0" borderId="5" xfId="0" applyFont="1" applyBorder="1" applyAlignment="1">
      <alignment horizontal="justify" vertical="center" wrapText="1"/>
    </xf>
    <xf numFmtId="0" fontId="20" fillId="0" borderId="0" xfId="0" applyFont="1" applyAlignment="1">
      <alignment vertical="center" wrapText="1"/>
    </xf>
    <xf numFmtId="4" fontId="19" fillId="0" borderId="5" xfId="0" applyNumberFormat="1" applyFont="1" applyBorder="1" applyAlignment="1">
      <alignment horizontal="right" vertical="center"/>
    </xf>
    <xf numFmtId="2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164" fontId="20" fillId="0" borderId="1" xfId="0" applyNumberFormat="1" applyFont="1" applyBorder="1" applyAlignment="1">
      <alignment horizontal="center" vertical="center"/>
    </xf>
    <xf numFmtId="165" fontId="20" fillId="0" borderId="1" xfId="0" applyNumberFormat="1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4" fillId="0" borderId="5" xfId="0" applyFont="1" applyBorder="1"/>
    <xf numFmtId="4" fontId="28" fillId="0" borderId="1" xfId="0" applyNumberFormat="1" applyFont="1" applyBorder="1" applyAlignment="1">
      <alignment horizontal="right" vertical="center"/>
    </xf>
    <xf numFmtId="4" fontId="30" fillId="2" borderId="1" xfId="0" applyNumberFormat="1" applyFont="1" applyFill="1" applyBorder="1" applyAlignment="1">
      <alignment horizontal="right" vertical="center" wrapText="1"/>
    </xf>
    <xf numFmtId="4" fontId="30" fillId="2" borderId="1" xfId="0" applyNumberFormat="1" applyFont="1" applyFill="1" applyBorder="1" applyAlignment="1">
      <alignment horizontal="right" vertical="center"/>
    </xf>
    <xf numFmtId="4" fontId="25" fillId="2" borderId="1" xfId="0" applyNumberFormat="1" applyFont="1" applyFill="1" applyBorder="1" applyAlignment="1">
      <alignment horizontal="right" vertical="center"/>
    </xf>
    <xf numFmtId="4" fontId="25" fillId="2" borderId="1" xfId="0" applyNumberFormat="1" applyFont="1" applyFill="1" applyBorder="1" applyAlignment="1">
      <alignment horizontal="right" vertical="center" wrapText="1"/>
    </xf>
    <xf numFmtId="4" fontId="31" fillId="0" borderId="1" xfId="0" applyNumberFormat="1" applyFont="1" applyBorder="1"/>
    <xf numFmtId="4" fontId="25" fillId="0" borderId="1" xfId="0" applyNumberFormat="1" applyFont="1" applyBorder="1" applyAlignment="1">
      <alignment horizontal="right" vertical="center"/>
    </xf>
    <xf numFmtId="4" fontId="30" fillId="2" borderId="1" xfId="0" applyNumberFormat="1" applyFont="1" applyFill="1" applyBorder="1" applyAlignment="1">
      <alignment vertical="center" wrapText="1"/>
    </xf>
    <xf numFmtId="4" fontId="25" fillId="2" borderId="1" xfId="0" applyNumberFormat="1" applyFont="1" applyFill="1" applyBorder="1" applyAlignment="1">
      <alignment vertical="center" wrapText="1"/>
    </xf>
    <xf numFmtId="4" fontId="25" fillId="2" borderId="1" xfId="0" applyNumberFormat="1" applyFont="1" applyFill="1" applyBorder="1" applyAlignment="1">
      <alignment vertical="center"/>
    </xf>
    <xf numFmtId="2" fontId="6" fillId="0" borderId="1" xfId="0" applyNumberFormat="1" applyFont="1" applyBorder="1" applyAlignment="1">
      <alignment horizontal="right" vertical="center"/>
    </xf>
    <xf numFmtId="2" fontId="3" fillId="2" borderId="1" xfId="0" applyNumberFormat="1" applyFont="1" applyFill="1" applyBorder="1" applyAlignment="1">
      <alignment horizontal="right" vertical="center" wrapText="1"/>
    </xf>
    <xf numFmtId="2" fontId="3" fillId="2" borderId="5" xfId="0" applyNumberFormat="1" applyFont="1" applyFill="1" applyBorder="1" applyAlignment="1">
      <alignment vertical="center" wrapText="1"/>
    </xf>
    <xf numFmtId="2" fontId="3" fillId="2" borderId="1" xfId="0" applyNumberFormat="1" applyFont="1" applyFill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/>
    </xf>
    <xf numFmtId="0" fontId="32" fillId="0" borderId="1" xfId="0" applyFont="1" applyBorder="1"/>
    <xf numFmtId="2" fontId="3" fillId="2" borderId="1" xfId="0" applyNumberFormat="1" applyFont="1" applyFill="1" applyBorder="1" applyAlignment="1">
      <alignment vertical="center" wrapText="1"/>
    </xf>
    <xf numFmtId="0" fontId="20" fillId="0" borderId="5" xfId="0" applyFont="1" applyBorder="1" applyAlignment="1">
      <alignment horizontal="left" vertical="center" wrapText="1"/>
    </xf>
    <xf numFmtId="4" fontId="33" fillId="0" borderId="0" xfId="0" applyNumberFormat="1" applyFont="1"/>
    <xf numFmtId="4" fontId="14" fillId="0" borderId="0" xfId="0" applyNumberFormat="1" applyFont="1"/>
    <xf numFmtId="2" fontId="34" fillId="0" borderId="0" xfId="0" applyNumberFormat="1" applyFont="1"/>
    <xf numFmtId="4" fontId="6" fillId="0" borderId="9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right" vertical="center" wrapText="1"/>
    </xf>
    <xf numFmtId="2" fontId="6" fillId="0" borderId="1" xfId="0" applyNumberFormat="1" applyFont="1" applyBorder="1" applyAlignment="1">
      <alignment vertical="center"/>
    </xf>
    <xf numFmtId="4" fontId="6" fillId="0" borderId="5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9" fontId="18" fillId="0" borderId="13" xfId="0" applyNumberFormat="1" applyFont="1" applyBorder="1" applyAlignment="1">
      <alignment horizontal="center" vertical="center"/>
    </xf>
    <xf numFmtId="49" fontId="19" fillId="0" borderId="13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vertical="center" wrapText="1"/>
    </xf>
    <xf numFmtId="4" fontId="20" fillId="0" borderId="1" xfId="0" applyNumberFormat="1" applyFont="1" applyBorder="1" applyAlignment="1">
      <alignment horizontal="right" vertical="center" wrapText="1"/>
    </xf>
    <xf numFmtId="2" fontId="29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 applyAlignment="1">
      <alignment horizontal="right" vertical="center"/>
    </xf>
    <xf numFmtId="2" fontId="29" fillId="0" borderId="1" xfId="0" applyNumberFormat="1" applyFont="1" applyBorder="1" applyAlignment="1">
      <alignment horizontal="right" vertical="center" wrapText="1"/>
    </xf>
    <xf numFmtId="2" fontId="25" fillId="0" borderId="5" xfId="0" applyNumberFormat="1" applyFont="1" applyBorder="1" applyAlignment="1">
      <alignment vertical="center" wrapText="1"/>
    </xf>
    <xf numFmtId="2" fontId="25" fillId="0" borderId="1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horizontal="right" vertical="center" wrapText="1"/>
    </xf>
    <xf numFmtId="4" fontId="30" fillId="0" borderId="1" xfId="0" applyNumberFormat="1" applyFont="1" applyBorder="1" applyAlignment="1">
      <alignment horizontal="right" vertical="center"/>
    </xf>
    <xf numFmtId="4" fontId="25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9" fillId="0" borderId="1" xfId="0" applyNumberFormat="1" applyFont="1" applyBorder="1"/>
    <xf numFmtId="0" fontId="40" fillId="0" borderId="1" xfId="0" applyFont="1" applyBorder="1" applyAlignment="1">
      <alignment horizontal="center" vertical="top"/>
    </xf>
    <xf numFmtId="0" fontId="40" fillId="0" borderId="1" xfId="0" applyFont="1" applyBorder="1" applyAlignment="1">
      <alignment vertical="top"/>
    </xf>
    <xf numFmtId="0" fontId="41" fillId="0" borderId="1" xfId="0" applyFont="1" applyBorder="1" applyAlignment="1">
      <alignment vertical="top" wrapText="1"/>
    </xf>
    <xf numFmtId="0" fontId="42" fillId="0" borderId="1" xfId="0" applyFont="1" applyBorder="1" applyAlignment="1">
      <alignment vertical="top" wrapText="1"/>
    </xf>
    <xf numFmtId="0" fontId="41" fillId="0" borderId="1" xfId="0" applyFont="1" applyBorder="1" applyAlignment="1">
      <alignment vertical="top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35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/>
    </xf>
    <xf numFmtId="0" fontId="36" fillId="0" borderId="1" xfId="0" applyFont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0" fontId="16" fillId="0" borderId="0" xfId="0" applyFont="1"/>
    <xf numFmtId="0" fontId="23" fillId="0" borderId="2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4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5" fillId="0" borderId="0" xfId="0" applyFont="1" applyAlignment="1">
      <alignment horizontal="right"/>
    </xf>
    <xf numFmtId="0" fontId="24" fillId="0" borderId="6" xfId="0" applyFont="1" applyBorder="1" applyAlignment="1">
      <alignment horizontal="center" vertical="top" wrapText="1"/>
    </xf>
    <xf numFmtId="0" fontId="40" fillId="0" borderId="8" xfId="0" applyFont="1" applyBorder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0" fontId="8" fillId="0" borderId="0" xfId="0" applyFont="1"/>
    <xf numFmtId="0" fontId="18" fillId="0" borderId="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2" fontId="3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9" fontId="18" fillId="0" borderId="2" xfId="0" applyNumberFormat="1" applyFont="1" applyBorder="1" applyAlignment="1">
      <alignment horizontal="center" vertical="center"/>
    </xf>
    <xf numFmtId="49" fontId="18" fillId="0" borderId="13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0" fontId="12" fillId="3" borderId="2" xfId="0" applyFont="1" applyFill="1" applyBorder="1" applyAlignment="1">
      <alignment horizontal="left" vertical="center" wrapText="1"/>
    </xf>
    <xf numFmtId="0" fontId="12" fillId="3" borderId="5" xfId="0" applyFont="1" applyFill="1" applyBorder="1" applyAlignment="1">
      <alignment horizontal="left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13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49" fontId="19" fillId="0" borderId="2" xfId="0" applyNumberFormat="1" applyFont="1" applyBorder="1" applyAlignment="1">
      <alignment horizontal="center" vertical="center"/>
    </xf>
    <xf numFmtId="49" fontId="19" fillId="0" borderId="13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vertical="center" wrapText="1"/>
    </xf>
    <xf numFmtId="0" fontId="18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9" fillId="2" borderId="1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vertical="center" wrapText="1"/>
    </xf>
    <xf numFmtId="49" fontId="19" fillId="2" borderId="1" xfId="0" applyNumberFormat="1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8" fillId="2" borderId="12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2" fillId="3" borderId="1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2"/>
  <sheetViews>
    <sheetView topLeftCell="A50" zoomScale="110" zoomScaleNormal="110" workbookViewId="0">
      <selection activeCell="O12" sqref="O12"/>
    </sheetView>
  </sheetViews>
  <sheetFormatPr defaultRowHeight="15" x14ac:dyDescent="0.25"/>
  <cols>
    <col min="1" max="1" width="4.7109375" customWidth="1"/>
    <col min="2" max="2" width="4.5703125" customWidth="1"/>
    <col min="3" max="3" width="3.42578125" customWidth="1"/>
    <col min="4" max="4" width="37" customWidth="1"/>
    <col min="5" max="5" width="10.5703125" customWidth="1"/>
    <col min="6" max="11" width="10.7109375" customWidth="1"/>
  </cols>
  <sheetData>
    <row r="1" spans="1:19" ht="14.1" customHeight="1" x14ac:dyDescent="0.25">
      <c r="A1" s="2"/>
      <c r="B1" s="4"/>
      <c r="C1" s="4"/>
      <c r="D1" s="4"/>
      <c r="E1" s="4"/>
      <c r="F1" s="4"/>
      <c r="G1" s="4"/>
      <c r="H1" s="205"/>
      <c r="I1" s="205"/>
      <c r="J1" s="205"/>
      <c r="K1" s="205"/>
      <c r="L1" s="4" t="s">
        <v>22</v>
      </c>
      <c r="M1" s="4"/>
      <c r="N1" s="4"/>
      <c r="O1" s="4"/>
    </row>
    <row r="2" spans="1:19" ht="14.1" customHeight="1" x14ac:dyDescent="0.25">
      <c r="A2" s="2"/>
      <c r="B2" s="4"/>
      <c r="C2" s="4"/>
      <c r="D2" s="4"/>
      <c r="E2" s="4"/>
      <c r="F2" s="4"/>
      <c r="G2" s="4"/>
      <c r="H2" s="205"/>
      <c r="I2" s="205"/>
      <c r="J2" s="205"/>
      <c r="K2" s="205"/>
      <c r="L2" s="4" t="s">
        <v>24</v>
      </c>
      <c r="M2" s="4"/>
      <c r="N2" s="4"/>
      <c r="O2" s="4"/>
    </row>
    <row r="3" spans="1:19" ht="14.1" customHeight="1" x14ac:dyDescent="0.25">
      <c r="A3" s="2"/>
      <c r="B3" s="4"/>
      <c r="C3" s="4"/>
      <c r="D3" s="4"/>
      <c r="E3" s="4"/>
      <c r="F3" s="4"/>
      <c r="G3" s="4"/>
      <c r="H3" s="1"/>
      <c r="I3" s="1"/>
      <c r="J3" s="1"/>
      <c r="K3" s="1"/>
      <c r="L3" s="1" t="s">
        <v>215</v>
      </c>
      <c r="M3" s="1"/>
      <c r="N3" s="1"/>
      <c r="O3" s="1"/>
    </row>
    <row r="4" spans="1:19" ht="14.1" customHeight="1" x14ac:dyDescent="0.25">
      <c r="A4" s="2"/>
      <c r="B4" s="4"/>
      <c r="C4" s="4"/>
      <c r="D4" s="4"/>
      <c r="E4" s="4"/>
      <c r="F4" s="4"/>
      <c r="G4" s="4"/>
      <c r="H4" s="4"/>
      <c r="I4" s="1"/>
      <c r="J4" s="1"/>
      <c r="K4" s="1"/>
      <c r="L4" s="212" t="s">
        <v>214</v>
      </c>
      <c r="M4" s="212"/>
      <c r="N4" s="212"/>
      <c r="O4" s="212"/>
    </row>
    <row r="5" spans="1:19" ht="14.1" customHeight="1" x14ac:dyDescent="0.25">
      <c r="A5" s="2"/>
      <c r="B5" s="4"/>
      <c r="C5" s="4"/>
      <c r="D5" s="4"/>
      <c r="E5" s="4"/>
      <c r="F5" s="4"/>
      <c r="G5" s="4"/>
      <c r="H5" s="4"/>
      <c r="I5" s="4"/>
      <c r="J5" s="4"/>
      <c r="K5" s="4"/>
    </row>
    <row r="6" spans="1:19" ht="14.1" customHeight="1" x14ac:dyDescent="0.25">
      <c r="A6" s="2"/>
      <c r="B6" s="206" t="s">
        <v>204</v>
      </c>
      <c r="C6" s="206"/>
      <c r="D6" s="206"/>
      <c r="E6" s="206"/>
      <c r="F6" s="206"/>
      <c r="G6" s="206"/>
      <c r="H6" s="206"/>
      <c r="I6" s="206"/>
      <c r="J6" s="206"/>
      <c r="K6" s="206"/>
    </row>
    <row r="7" spans="1:19" ht="14.1" customHeight="1" x14ac:dyDescent="0.25">
      <c r="A7" s="2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9" ht="26.25" customHeight="1" x14ac:dyDescent="0.25">
      <c r="A8" s="207" t="s">
        <v>16</v>
      </c>
      <c r="B8" s="207"/>
      <c r="C8" s="208" t="s">
        <v>0</v>
      </c>
      <c r="D8" s="208" t="s">
        <v>2</v>
      </c>
      <c r="E8" s="208" t="s">
        <v>1</v>
      </c>
      <c r="F8" s="209" t="s">
        <v>213</v>
      </c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1"/>
    </row>
    <row r="9" spans="1:19" x14ac:dyDescent="0.25">
      <c r="A9" s="207"/>
      <c r="B9" s="207"/>
      <c r="C9" s="208"/>
      <c r="D9" s="208"/>
      <c r="E9" s="208"/>
      <c r="F9" s="21" t="s">
        <v>34</v>
      </c>
      <c r="G9" s="21" t="s">
        <v>35</v>
      </c>
      <c r="H9" s="21" t="s">
        <v>36</v>
      </c>
      <c r="I9" s="21" t="s">
        <v>37</v>
      </c>
      <c r="J9" s="21" t="s">
        <v>38</v>
      </c>
      <c r="K9" s="21" t="s">
        <v>76</v>
      </c>
      <c r="L9" s="21" t="s">
        <v>207</v>
      </c>
      <c r="M9" s="21" t="s">
        <v>208</v>
      </c>
      <c r="N9" s="21" t="s">
        <v>209</v>
      </c>
      <c r="O9" s="21" t="s">
        <v>210</v>
      </c>
      <c r="P9" s="21" t="s">
        <v>337</v>
      </c>
      <c r="Q9" s="21" t="s">
        <v>345</v>
      </c>
      <c r="R9" s="21" t="s">
        <v>346</v>
      </c>
      <c r="S9" s="21" t="s">
        <v>347</v>
      </c>
    </row>
    <row r="10" spans="1:19" x14ac:dyDescent="0.25">
      <c r="A10" s="22" t="s">
        <v>26</v>
      </c>
      <c r="B10" s="22" t="s">
        <v>17</v>
      </c>
      <c r="C10" s="208"/>
      <c r="D10" s="208"/>
      <c r="E10" s="208"/>
      <c r="F10" s="21" t="s">
        <v>75</v>
      </c>
      <c r="G10" s="21" t="s">
        <v>75</v>
      </c>
      <c r="H10" s="21" t="s">
        <v>75</v>
      </c>
      <c r="I10" s="21" t="s">
        <v>75</v>
      </c>
      <c r="J10" s="21" t="s">
        <v>75</v>
      </c>
      <c r="K10" s="21" t="s">
        <v>75</v>
      </c>
      <c r="L10" s="21" t="s">
        <v>75</v>
      </c>
      <c r="M10" s="21" t="s">
        <v>75</v>
      </c>
      <c r="N10" s="21" t="s">
        <v>75</v>
      </c>
      <c r="O10" s="21" t="s">
        <v>75</v>
      </c>
      <c r="P10" s="21" t="s">
        <v>3</v>
      </c>
      <c r="Q10" s="21" t="s">
        <v>3</v>
      </c>
      <c r="R10" s="21" t="s">
        <v>3</v>
      </c>
      <c r="S10" s="21" t="s">
        <v>3</v>
      </c>
    </row>
    <row r="11" spans="1:19" x14ac:dyDescent="0.25">
      <c r="A11" s="38" t="s">
        <v>43</v>
      </c>
      <c r="B11" s="38" t="s">
        <v>77</v>
      </c>
      <c r="C11" s="38"/>
      <c r="D11" s="213" t="s">
        <v>130</v>
      </c>
      <c r="E11" s="213"/>
      <c r="F11" s="213"/>
      <c r="G11" s="213"/>
      <c r="H11" s="213"/>
      <c r="I11" s="213"/>
      <c r="J11" s="213"/>
      <c r="K11" s="213"/>
      <c r="L11" s="77"/>
      <c r="M11" s="77"/>
      <c r="N11" s="77"/>
      <c r="O11" s="77"/>
      <c r="P11" s="77"/>
      <c r="Q11" s="77"/>
      <c r="R11" s="77"/>
      <c r="S11" s="77"/>
    </row>
    <row r="12" spans="1:19" ht="166.5" customHeight="1" x14ac:dyDescent="0.25">
      <c r="A12" s="39" t="s">
        <v>43</v>
      </c>
      <c r="B12" s="39" t="s">
        <v>77</v>
      </c>
      <c r="C12" s="39">
        <v>1</v>
      </c>
      <c r="D12" s="19" t="s">
        <v>60</v>
      </c>
      <c r="E12" s="22" t="s">
        <v>39</v>
      </c>
      <c r="F12" s="22">
        <v>100</v>
      </c>
      <c r="G12" s="22">
        <v>75</v>
      </c>
      <c r="H12" s="22">
        <v>75</v>
      </c>
      <c r="I12" s="22">
        <v>75</v>
      </c>
      <c r="J12" s="22">
        <v>75</v>
      </c>
      <c r="K12" s="22">
        <v>75</v>
      </c>
      <c r="L12" s="22">
        <v>75</v>
      </c>
      <c r="M12" s="22">
        <v>75</v>
      </c>
      <c r="N12" s="22">
        <v>75</v>
      </c>
      <c r="O12" s="22">
        <v>75</v>
      </c>
      <c r="P12" s="22">
        <v>100</v>
      </c>
      <c r="Q12" s="22">
        <v>100</v>
      </c>
      <c r="R12" s="22">
        <v>100</v>
      </c>
      <c r="S12" s="22">
        <v>100</v>
      </c>
    </row>
    <row r="13" spans="1:19" ht="18.75" customHeight="1" x14ac:dyDescent="0.25">
      <c r="A13" s="39" t="s">
        <v>43</v>
      </c>
      <c r="B13" s="39" t="s">
        <v>77</v>
      </c>
      <c r="C13" s="39">
        <v>2</v>
      </c>
      <c r="D13" s="19" t="s">
        <v>61</v>
      </c>
      <c r="E13" s="22" t="s">
        <v>39</v>
      </c>
      <c r="F13" s="22">
        <v>59</v>
      </c>
      <c r="G13" s="22">
        <v>57</v>
      </c>
      <c r="H13" s="22">
        <v>55</v>
      </c>
      <c r="I13" s="22">
        <v>53</v>
      </c>
      <c r="J13" s="22">
        <v>50</v>
      </c>
      <c r="K13" s="22">
        <v>48</v>
      </c>
      <c r="L13" s="22">
        <v>47</v>
      </c>
      <c r="M13" s="22">
        <v>45</v>
      </c>
      <c r="N13" s="22">
        <v>42</v>
      </c>
      <c r="O13" s="22">
        <v>40</v>
      </c>
      <c r="P13" s="22">
        <v>38</v>
      </c>
      <c r="Q13" s="22">
        <v>36</v>
      </c>
      <c r="R13" s="22">
        <v>34</v>
      </c>
      <c r="S13" s="22">
        <v>32</v>
      </c>
    </row>
    <row r="14" spans="1:19" ht="26.25" customHeight="1" x14ac:dyDescent="0.25">
      <c r="A14" s="39" t="s">
        <v>43</v>
      </c>
      <c r="B14" s="39" t="s">
        <v>77</v>
      </c>
      <c r="C14" s="39">
        <v>3</v>
      </c>
      <c r="D14" s="19" t="s">
        <v>127</v>
      </c>
      <c r="E14" s="22" t="s">
        <v>52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</row>
    <row r="15" spans="1:19" x14ac:dyDescent="0.25">
      <c r="A15" s="39" t="s">
        <v>43</v>
      </c>
      <c r="B15" s="39" t="s">
        <v>77</v>
      </c>
      <c r="C15" s="39" t="s">
        <v>78</v>
      </c>
      <c r="D15" s="19" t="s">
        <v>62</v>
      </c>
      <c r="E15" s="22" t="s">
        <v>39</v>
      </c>
      <c r="F15" s="22">
        <v>98</v>
      </c>
      <c r="G15" s="22">
        <v>97</v>
      </c>
      <c r="H15" s="22">
        <v>95</v>
      </c>
      <c r="I15" s="22">
        <v>93</v>
      </c>
      <c r="J15" s="22">
        <v>90</v>
      </c>
      <c r="K15" s="22">
        <v>89</v>
      </c>
      <c r="L15" s="22">
        <v>87</v>
      </c>
      <c r="M15" s="22">
        <v>85</v>
      </c>
      <c r="N15" s="22">
        <v>83</v>
      </c>
      <c r="O15" s="22">
        <v>80</v>
      </c>
      <c r="P15" s="22">
        <v>78</v>
      </c>
      <c r="Q15" s="22">
        <v>75</v>
      </c>
      <c r="R15" s="22">
        <v>73</v>
      </c>
      <c r="S15" s="22">
        <v>70</v>
      </c>
    </row>
    <row r="16" spans="1:19" ht="27" customHeight="1" x14ac:dyDescent="0.25">
      <c r="A16" s="39" t="s">
        <v>43</v>
      </c>
      <c r="B16" s="39" t="s">
        <v>77</v>
      </c>
      <c r="C16" s="39" t="s">
        <v>79</v>
      </c>
      <c r="D16" s="19" t="s">
        <v>128</v>
      </c>
      <c r="E16" s="22" t="s">
        <v>52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</row>
    <row r="17" spans="1:19" ht="21.75" customHeight="1" x14ac:dyDescent="0.25">
      <c r="A17" s="39" t="s">
        <v>43</v>
      </c>
      <c r="B17" s="39" t="s">
        <v>77</v>
      </c>
      <c r="C17" s="39" t="s">
        <v>80</v>
      </c>
      <c r="D17" s="19" t="s">
        <v>129</v>
      </c>
      <c r="E17" s="22" t="s">
        <v>52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</row>
    <row r="18" spans="1:19" ht="21.75" customHeight="1" x14ac:dyDescent="0.25">
      <c r="A18" s="39" t="s">
        <v>43</v>
      </c>
      <c r="B18" s="39" t="s">
        <v>77</v>
      </c>
      <c r="C18" s="39" t="s">
        <v>81</v>
      </c>
      <c r="D18" s="19" t="s">
        <v>63</v>
      </c>
      <c r="E18" s="22" t="s">
        <v>39</v>
      </c>
      <c r="F18" s="22">
        <v>38</v>
      </c>
      <c r="G18" s="22">
        <v>36</v>
      </c>
      <c r="H18" s="22">
        <v>34</v>
      </c>
      <c r="I18" s="22">
        <v>32</v>
      </c>
      <c r="J18" s="22">
        <v>38</v>
      </c>
      <c r="K18" s="22">
        <v>36</v>
      </c>
      <c r="L18" s="22">
        <v>34</v>
      </c>
      <c r="M18" s="22">
        <v>32</v>
      </c>
      <c r="N18" s="22">
        <v>30</v>
      </c>
      <c r="O18" s="22">
        <v>28</v>
      </c>
      <c r="P18" s="22">
        <v>26</v>
      </c>
      <c r="Q18" s="22">
        <v>24</v>
      </c>
      <c r="R18" s="22">
        <v>22</v>
      </c>
      <c r="S18" s="22">
        <v>20</v>
      </c>
    </row>
    <row r="19" spans="1:19" ht="21" customHeight="1" x14ac:dyDescent="0.25">
      <c r="A19" s="38" t="s">
        <v>43</v>
      </c>
      <c r="B19" s="38" t="s">
        <v>6</v>
      </c>
      <c r="C19" s="38"/>
      <c r="D19" s="213" t="s">
        <v>131</v>
      </c>
      <c r="E19" s="213"/>
      <c r="F19" s="213"/>
      <c r="G19" s="213"/>
      <c r="H19" s="213"/>
      <c r="I19" s="213"/>
      <c r="J19" s="213"/>
      <c r="K19" s="213"/>
      <c r="L19" s="77"/>
      <c r="M19" s="77"/>
      <c r="N19" s="77"/>
      <c r="O19" s="77"/>
      <c r="P19" s="77"/>
      <c r="Q19" s="77"/>
      <c r="R19" s="77"/>
      <c r="S19" s="77"/>
    </row>
    <row r="20" spans="1:19" ht="35.25" customHeight="1" x14ac:dyDescent="0.25">
      <c r="A20" s="39" t="s">
        <v>43</v>
      </c>
      <c r="B20" s="39" t="s">
        <v>6</v>
      </c>
      <c r="C20" s="39" t="s">
        <v>77</v>
      </c>
      <c r="D20" s="19" t="s">
        <v>95</v>
      </c>
      <c r="E20" s="22" t="s">
        <v>52</v>
      </c>
      <c r="F20" s="22">
        <v>0</v>
      </c>
      <c r="G20" s="22">
        <v>1</v>
      </c>
      <c r="H20" s="22">
        <v>1</v>
      </c>
      <c r="I20" s="22">
        <v>1</v>
      </c>
      <c r="J20" s="22">
        <v>2</v>
      </c>
      <c r="K20" s="22">
        <v>1</v>
      </c>
      <c r="L20" s="22">
        <v>1</v>
      </c>
      <c r="M20" s="22">
        <v>1</v>
      </c>
      <c r="N20" s="22">
        <v>1</v>
      </c>
      <c r="O20" s="22">
        <v>1</v>
      </c>
      <c r="P20" s="22">
        <v>1</v>
      </c>
      <c r="Q20" s="22">
        <v>1</v>
      </c>
      <c r="R20" s="22">
        <v>1</v>
      </c>
      <c r="S20" s="22">
        <v>1</v>
      </c>
    </row>
    <row r="21" spans="1:19" ht="48" customHeight="1" x14ac:dyDescent="0.25">
      <c r="A21" s="39" t="s">
        <v>43</v>
      </c>
      <c r="B21" s="39" t="s">
        <v>6</v>
      </c>
      <c r="C21" s="39" t="s">
        <v>6</v>
      </c>
      <c r="D21" s="19" t="s">
        <v>74</v>
      </c>
      <c r="E21" s="22" t="s">
        <v>39</v>
      </c>
      <c r="F21" s="22">
        <v>70</v>
      </c>
      <c r="G21" s="22">
        <v>72</v>
      </c>
      <c r="H21" s="22">
        <v>74</v>
      </c>
      <c r="I21" s="22">
        <v>76</v>
      </c>
      <c r="J21" s="22">
        <v>77</v>
      </c>
      <c r="K21" s="22">
        <v>80</v>
      </c>
      <c r="L21" s="22">
        <v>82</v>
      </c>
      <c r="M21" s="22">
        <v>84</v>
      </c>
      <c r="N21" s="22">
        <v>86</v>
      </c>
      <c r="O21" s="22">
        <v>88</v>
      </c>
      <c r="P21" s="22">
        <v>86</v>
      </c>
      <c r="Q21" s="22">
        <v>84</v>
      </c>
      <c r="R21" s="22">
        <v>82</v>
      </c>
      <c r="S21" s="22">
        <v>80</v>
      </c>
    </row>
    <row r="22" spans="1:19" ht="48" customHeight="1" x14ac:dyDescent="0.25">
      <c r="A22" s="39" t="s">
        <v>43</v>
      </c>
      <c r="B22" s="39" t="s">
        <v>6</v>
      </c>
      <c r="C22" s="39" t="s">
        <v>96</v>
      </c>
      <c r="D22" s="19" t="s">
        <v>97</v>
      </c>
      <c r="E22" s="22" t="s">
        <v>39</v>
      </c>
      <c r="F22" s="22">
        <v>15</v>
      </c>
      <c r="G22" s="22">
        <v>20</v>
      </c>
      <c r="H22" s="22">
        <v>25</v>
      </c>
      <c r="I22" s="22">
        <v>35</v>
      </c>
      <c r="J22" s="22">
        <v>40</v>
      </c>
      <c r="K22" s="22">
        <v>45</v>
      </c>
      <c r="L22" s="22">
        <v>50</v>
      </c>
      <c r="M22" s="22">
        <v>55</v>
      </c>
      <c r="N22" s="22">
        <v>60</v>
      </c>
      <c r="O22" s="22">
        <v>65</v>
      </c>
      <c r="P22" s="22">
        <v>70</v>
      </c>
      <c r="Q22" s="22">
        <v>75</v>
      </c>
      <c r="R22" s="22">
        <v>80</v>
      </c>
      <c r="S22" s="22">
        <v>85</v>
      </c>
    </row>
    <row r="23" spans="1:19" x14ac:dyDescent="0.25">
      <c r="A23" s="38" t="s">
        <v>43</v>
      </c>
      <c r="B23" s="38" t="s">
        <v>96</v>
      </c>
      <c r="C23" s="38"/>
      <c r="D23" s="213" t="s">
        <v>206</v>
      </c>
      <c r="E23" s="213"/>
      <c r="F23" s="213"/>
      <c r="G23" s="213"/>
      <c r="H23" s="213"/>
      <c r="I23" s="213"/>
      <c r="J23" s="213"/>
      <c r="K23" s="213"/>
      <c r="L23" s="77"/>
      <c r="M23" s="77"/>
      <c r="N23" s="77"/>
      <c r="O23" s="77"/>
      <c r="P23" s="77"/>
      <c r="Q23" s="77"/>
      <c r="R23" s="77"/>
      <c r="S23" s="77"/>
    </row>
    <row r="24" spans="1:19" ht="64.5" customHeight="1" x14ac:dyDescent="0.25">
      <c r="A24" s="39" t="s">
        <v>43</v>
      </c>
      <c r="B24" s="39" t="s">
        <v>96</v>
      </c>
      <c r="C24" s="39" t="s">
        <v>77</v>
      </c>
      <c r="D24" s="24" t="s">
        <v>98</v>
      </c>
      <c r="E24" s="22" t="s">
        <v>53</v>
      </c>
      <c r="F24" s="25">
        <v>291.7</v>
      </c>
      <c r="G24" s="25">
        <v>291.7</v>
      </c>
      <c r="H24" s="25">
        <v>304.76799999999997</v>
      </c>
      <c r="I24" s="25">
        <v>299.37799999999999</v>
      </c>
      <c r="J24" s="25">
        <v>300.8</v>
      </c>
      <c r="K24" s="25">
        <v>294.46499999999997</v>
      </c>
      <c r="L24" s="25">
        <v>297.11900000000003</v>
      </c>
      <c r="M24" s="142">
        <v>298</v>
      </c>
      <c r="N24" s="142">
        <v>298</v>
      </c>
      <c r="O24" s="142">
        <v>298</v>
      </c>
      <c r="P24" s="142">
        <v>298</v>
      </c>
      <c r="Q24" s="142">
        <v>298</v>
      </c>
      <c r="R24" s="142">
        <v>298</v>
      </c>
      <c r="S24" s="142">
        <v>298</v>
      </c>
    </row>
    <row r="25" spans="1:19" ht="30.75" customHeight="1" x14ac:dyDescent="0.25">
      <c r="A25" s="39" t="s">
        <v>43</v>
      </c>
      <c r="B25" s="39" t="s">
        <v>96</v>
      </c>
      <c r="C25" s="39" t="s">
        <v>6</v>
      </c>
      <c r="D25" s="143" t="s">
        <v>50</v>
      </c>
      <c r="E25" s="22" t="s">
        <v>53</v>
      </c>
      <c r="F25" s="144">
        <v>0</v>
      </c>
      <c r="G25" s="144">
        <v>0</v>
      </c>
      <c r="H25" s="144">
        <v>0</v>
      </c>
      <c r="I25" s="144">
        <v>38.799999999999997</v>
      </c>
      <c r="J25" s="144">
        <v>0</v>
      </c>
      <c r="K25" s="144">
        <v>0</v>
      </c>
      <c r="L25" s="144">
        <v>0</v>
      </c>
      <c r="M25" s="144">
        <v>0</v>
      </c>
      <c r="N25" s="144">
        <v>0</v>
      </c>
      <c r="O25" s="144">
        <v>0</v>
      </c>
      <c r="P25" s="144">
        <v>0</v>
      </c>
      <c r="Q25" s="144">
        <v>0</v>
      </c>
      <c r="R25" s="144">
        <v>0</v>
      </c>
      <c r="S25" s="144">
        <v>0</v>
      </c>
    </row>
    <row r="26" spans="1:19" ht="36" customHeight="1" x14ac:dyDescent="0.25">
      <c r="A26" s="39" t="s">
        <v>43</v>
      </c>
      <c r="B26" s="39" t="s">
        <v>96</v>
      </c>
      <c r="C26" s="39" t="s">
        <v>96</v>
      </c>
      <c r="D26" s="24" t="s">
        <v>51</v>
      </c>
      <c r="E26" s="22" t="s">
        <v>53</v>
      </c>
      <c r="F26" s="25">
        <v>0.7</v>
      </c>
      <c r="G26" s="25">
        <v>0.7</v>
      </c>
      <c r="H26" s="25">
        <v>3.2</v>
      </c>
      <c r="I26" s="25">
        <v>5.2</v>
      </c>
      <c r="J26" s="25">
        <v>6.9</v>
      </c>
      <c r="K26" s="142">
        <v>5</v>
      </c>
      <c r="L26" s="25">
        <v>5.6719999999999997</v>
      </c>
      <c r="M26" s="25">
        <v>4.05</v>
      </c>
      <c r="N26" s="142">
        <v>4</v>
      </c>
      <c r="O26" s="142">
        <v>4</v>
      </c>
      <c r="P26" s="142">
        <v>4</v>
      </c>
      <c r="Q26" s="142">
        <v>4</v>
      </c>
      <c r="R26" s="142">
        <v>4</v>
      </c>
      <c r="S26" s="142">
        <v>4</v>
      </c>
    </row>
    <row r="27" spans="1:19" ht="56.25" customHeight="1" x14ac:dyDescent="0.25">
      <c r="A27" s="39" t="s">
        <v>43</v>
      </c>
      <c r="B27" s="39" t="s">
        <v>96</v>
      </c>
      <c r="C27" s="39" t="s">
        <v>78</v>
      </c>
      <c r="D27" s="143" t="s">
        <v>249</v>
      </c>
      <c r="E27" s="22" t="s">
        <v>39</v>
      </c>
      <c r="F27" s="142">
        <v>71.2</v>
      </c>
      <c r="G27" s="142">
        <v>69.650000000000006</v>
      </c>
      <c r="H27" s="142">
        <v>66.760000000000005</v>
      </c>
      <c r="I27" s="145">
        <v>63.530999999999999</v>
      </c>
      <c r="J27" s="145">
        <v>60.241</v>
      </c>
      <c r="K27" s="145">
        <v>60.374000000000002</v>
      </c>
      <c r="L27" s="145">
        <v>58.676000000000002</v>
      </c>
      <c r="M27" s="142">
        <v>57.13</v>
      </c>
      <c r="N27" s="142">
        <v>55.79</v>
      </c>
      <c r="O27" s="142">
        <v>53.75</v>
      </c>
      <c r="P27" s="142">
        <v>51.66</v>
      </c>
      <c r="Q27" s="142">
        <v>51.66</v>
      </c>
      <c r="R27" s="142">
        <v>51.66</v>
      </c>
      <c r="S27" s="142">
        <v>51.66</v>
      </c>
    </row>
    <row r="28" spans="1:19" ht="58.5" customHeight="1" x14ac:dyDescent="0.25">
      <c r="A28" s="39" t="s">
        <v>43</v>
      </c>
      <c r="B28" s="39" t="s">
        <v>96</v>
      </c>
      <c r="C28" s="39" t="s">
        <v>79</v>
      </c>
      <c r="D28" s="24" t="s">
        <v>250</v>
      </c>
      <c r="E28" s="22" t="s">
        <v>39</v>
      </c>
      <c r="F28" s="142">
        <v>11.13</v>
      </c>
      <c r="G28" s="142">
        <v>10.95</v>
      </c>
      <c r="H28" s="142">
        <v>10.86</v>
      </c>
      <c r="I28" s="145">
        <v>10.711</v>
      </c>
      <c r="J28" s="145">
        <v>10.712</v>
      </c>
      <c r="K28" s="145">
        <v>7.8760000000000003</v>
      </c>
      <c r="L28" s="145">
        <v>7.8730000000000002</v>
      </c>
      <c r="M28" s="142">
        <v>7.86</v>
      </c>
      <c r="N28" s="142">
        <v>7.85</v>
      </c>
      <c r="O28" s="142">
        <v>7.84</v>
      </c>
      <c r="P28" s="142">
        <v>7.83</v>
      </c>
      <c r="Q28" s="142">
        <v>7.83</v>
      </c>
      <c r="R28" s="142">
        <v>7.83</v>
      </c>
      <c r="S28" s="142">
        <v>7.83</v>
      </c>
    </row>
    <row r="29" spans="1:19" x14ac:dyDescent="0.25">
      <c r="A29" s="214" t="s">
        <v>132</v>
      </c>
      <c r="B29" s="215"/>
      <c r="C29" s="215"/>
      <c r="D29" s="215"/>
      <c r="E29" s="215"/>
      <c r="F29" s="215"/>
      <c r="G29" s="215"/>
      <c r="H29" s="215"/>
      <c r="I29" s="215"/>
      <c r="J29" s="215"/>
      <c r="K29" s="215"/>
      <c r="L29" s="77"/>
      <c r="M29" s="77"/>
      <c r="N29" s="77"/>
      <c r="O29" s="77"/>
      <c r="P29" s="77"/>
      <c r="Q29" s="77"/>
      <c r="R29" s="77"/>
      <c r="S29" s="77"/>
    </row>
    <row r="30" spans="1:19" hidden="1" x14ac:dyDescent="0.25">
      <c r="A30" s="77"/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</row>
    <row r="31" spans="1:19" hidden="1" x14ac:dyDescent="0.25">
      <c r="A31" s="77"/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</row>
    <row r="32" spans="1:19" hidden="1" x14ac:dyDescent="0.25">
      <c r="A32" s="77"/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</row>
    <row r="33" spans="1:19" hidden="1" x14ac:dyDescent="0.25">
      <c r="A33" s="77"/>
      <c r="B33" s="77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</row>
    <row r="34" spans="1:19" hidden="1" x14ac:dyDescent="0.25">
      <c r="A34" s="77"/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</row>
    <row r="35" spans="1:19" hidden="1" x14ac:dyDescent="0.25">
      <c r="A35" s="77"/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</row>
    <row r="36" spans="1:19" hidden="1" x14ac:dyDescent="0.25">
      <c r="A36" s="77"/>
      <c r="B36" s="77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</row>
    <row r="37" spans="1:19" hidden="1" x14ac:dyDescent="0.25">
      <c r="A37" s="77"/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</row>
    <row r="38" spans="1:19" hidden="1" x14ac:dyDescent="0.25">
      <c r="A38" s="77"/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</row>
    <row r="39" spans="1:19" hidden="1" x14ac:dyDescent="0.25">
      <c r="A39" s="77"/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</row>
    <row r="40" spans="1:19" hidden="1" x14ac:dyDescent="0.25">
      <c r="A40" s="77"/>
      <c r="B40" s="77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</row>
    <row r="41" spans="1:19" hidden="1" x14ac:dyDescent="0.25">
      <c r="A41" s="77"/>
      <c r="B41" s="77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</row>
    <row r="42" spans="1:19" hidden="1" x14ac:dyDescent="0.25">
      <c r="A42" s="77"/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</row>
    <row r="43" spans="1:19" hidden="1" x14ac:dyDescent="0.25">
      <c r="A43" s="77"/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</row>
    <row r="44" spans="1:19" ht="36" x14ac:dyDescent="0.25">
      <c r="A44" s="146" t="s">
        <v>43</v>
      </c>
      <c r="B44" s="146" t="s">
        <v>78</v>
      </c>
      <c r="C44" s="147">
        <v>1</v>
      </c>
      <c r="D44" s="148" t="s">
        <v>133</v>
      </c>
      <c r="E44" s="149" t="s">
        <v>134</v>
      </c>
      <c r="F44" s="149" t="s">
        <v>135</v>
      </c>
      <c r="G44" s="149" t="s">
        <v>135</v>
      </c>
      <c r="H44" s="149" t="s">
        <v>135</v>
      </c>
      <c r="I44" s="149" t="s">
        <v>135</v>
      </c>
      <c r="J44" s="149" t="s">
        <v>135</v>
      </c>
      <c r="K44" s="149" t="s">
        <v>135</v>
      </c>
      <c r="L44" s="149" t="s">
        <v>135</v>
      </c>
      <c r="M44" s="149" t="s">
        <v>135</v>
      </c>
      <c r="N44" s="149" t="s">
        <v>135</v>
      </c>
      <c r="O44" s="149" t="s">
        <v>135</v>
      </c>
      <c r="P44" s="149" t="s">
        <v>135</v>
      </c>
      <c r="Q44" s="149" t="s">
        <v>135</v>
      </c>
      <c r="R44" s="149" t="s">
        <v>135</v>
      </c>
      <c r="S44" s="149" t="s">
        <v>135</v>
      </c>
    </row>
    <row r="45" spans="1:19" ht="36" x14ac:dyDescent="0.25">
      <c r="A45" s="146" t="s">
        <v>43</v>
      </c>
      <c r="B45" s="146" t="s">
        <v>78</v>
      </c>
      <c r="C45" s="147">
        <v>2</v>
      </c>
      <c r="D45" s="148" t="s">
        <v>136</v>
      </c>
      <c r="E45" s="149" t="s">
        <v>137</v>
      </c>
      <c r="F45" s="149">
        <v>22.15</v>
      </c>
      <c r="G45" s="149">
        <v>22.83</v>
      </c>
      <c r="H45" s="150">
        <v>23.46</v>
      </c>
      <c r="I45" s="149">
        <v>24.44</v>
      </c>
      <c r="J45" s="149">
        <v>25.35</v>
      </c>
      <c r="K45" s="149">
        <v>26.39</v>
      </c>
      <c r="L45" s="149">
        <v>27.5</v>
      </c>
      <c r="M45" s="149">
        <v>28.62</v>
      </c>
      <c r="N45" s="149">
        <v>29.77</v>
      </c>
      <c r="O45" s="150">
        <v>30</v>
      </c>
      <c r="P45" s="150">
        <v>32</v>
      </c>
      <c r="Q45" s="150">
        <v>32</v>
      </c>
      <c r="R45" s="150">
        <v>32</v>
      </c>
      <c r="S45" s="150">
        <v>32</v>
      </c>
    </row>
    <row r="46" spans="1:19" ht="36" x14ac:dyDescent="0.25">
      <c r="A46" s="146" t="s">
        <v>43</v>
      </c>
      <c r="B46" s="146" t="s">
        <v>78</v>
      </c>
      <c r="C46" s="147">
        <v>3</v>
      </c>
      <c r="D46" s="148" t="s">
        <v>138</v>
      </c>
      <c r="E46" s="149" t="s">
        <v>139</v>
      </c>
      <c r="F46" s="149">
        <v>0.23400000000000001</v>
      </c>
      <c r="G46" s="149">
        <v>0.23100000000000001</v>
      </c>
      <c r="H46" s="149">
        <v>0.307</v>
      </c>
      <c r="I46" s="149">
        <v>0.255</v>
      </c>
      <c r="J46" s="149">
        <v>0.45200000000000001</v>
      </c>
      <c r="K46" s="149">
        <v>0.44700000000000001</v>
      </c>
      <c r="L46" s="149">
        <v>0.46</v>
      </c>
      <c r="M46" s="149">
        <v>0.48</v>
      </c>
      <c r="N46" s="149">
        <v>0.51</v>
      </c>
      <c r="O46" s="149">
        <v>0.52</v>
      </c>
      <c r="P46" s="149">
        <v>0.53</v>
      </c>
      <c r="Q46" s="149">
        <v>0.53</v>
      </c>
      <c r="R46" s="149">
        <v>0.53</v>
      </c>
      <c r="S46" s="149">
        <v>0.53</v>
      </c>
    </row>
    <row r="47" spans="1:19" ht="24" x14ac:dyDescent="0.25">
      <c r="A47" s="146" t="s">
        <v>43</v>
      </c>
      <c r="B47" s="146" t="s">
        <v>78</v>
      </c>
      <c r="C47" s="147">
        <v>4</v>
      </c>
      <c r="D47" s="148" t="s">
        <v>140</v>
      </c>
      <c r="E47" s="149" t="s">
        <v>141</v>
      </c>
      <c r="F47" s="149">
        <v>2396</v>
      </c>
      <c r="G47" s="149">
        <v>2438</v>
      </c>
      <c r="H47" s="149">
        <v>3181</v>
      </c>
      <c r="I47" s="149">
        <v>3871</v>
      </c>
      <c r="J47" s="149">
        <v>4940</v>
      </c>
      <c r="K47" s="149">
        <v>7173</v>
      </c>
      <c r="L47" s="149">
        <v>3126</v>
      </c>
      <c r="M47" s="149">
        <v>3200</v>
      </c>
      <c r="N47" s="149">
        <v>5135</v>
      </c>
      <c r="O47" s="149">
        <v>5300</v>
      </c>
      <c r="P47" s="149">
        <v>5400</v>
      </c>
      <c r="Q47" s="149">
        <v>5500</v>
      </c>
      <c r="R47" s="149">
        <v>5600</v>
      </c>
      <c r="S47" s="149">
        <v>5700</v>
      </c>
    </row>
    <row r="48" spans="1:19" ht="96" x14ac:dyDescent="0.25">
      <c r="A48" s="146" t="s">
        <v>43</v>
      </c>
      <c r="B48" s="146" t="s">
        <v>78</v>
      </c>
      <c r="C48" s="147">
        <v>5</v>
      </c>
      <c r="D48" s="148" t="s">
        <v>142</v>
      </c>
      <c r="E48" s="149" t="s">
        <v>141</v>
      </c>
      <c r="F48" s="150">
        <v>0</v>
      </c>
      <c r="G48" s="150">
        <v>0</v>
      </c>
      <c r="H48" s="150">
        <v>0</v>
      </c>
      <c r="I48" s="150">
        <v>0</v>
      </c>
      <c r="J48" s="150">
        <v>0</v>
      </c>
      <c r="K48" s="150">
        <v>0</v>
      </c>
      <c r="L48" s="150">
        <v>0</v>
      </c>
      <c r="M48" s="150">
        <v>0</v>
      </c>
      <c r="N48" s="150">
        <v>0</v>
      </c>
      <c r="O48" s="150">
        <v>0</v>
      </c>
      <c r="P48" s="150">
        <v>0</v>
      </c>
      <c r="Q48" s="150">
        <v>0</v>
      </c>
      <c r="R48" s="150">
        <v>0</v>
      </c>
      <c r="S48" s="150">
        <v>0</v>
      </c>
    </row>
    <row r="49" spans="1:19" ht="108" x14ac:dyDescent="0.25">
      <c r="A49" s="146" t="s">
        <v>43</v>
      </c>
      <c r="B49" s="146" t="s">
        <v>78</v>
      </c>
      <c r="C49" s="147">
        <v>6</v>
      </c>
      <c r="D49" s="148" t="s">
        <v>143</v>
      </c>
      <c r="E49" s="149" t="s">
        <v>144</v>
      </c>
      <c r="F49" s="150">
        <v>0</v>
      </c>
      <c r="G49" s="150">
        <v>0</v>
      </c>
      <c r="H49" s="150">
        <v>0</v>
      </c>
      <c r="I49" s="150">
        <v>0</v>
      </c>
      <c r="J49" s="150">
        <v>0</v>
      </c>
      <c r="K49" s="150">
        <v>0</v>
      </c>
      <c r="L49" s="150">
        <v>0</v>
      </c>
      <c r="M49" s="150">
        <v>0</v>
      </c>
      <c r="N49" s="150">
        <v>0</v>
      </c>
      <c r="O49" s="150">
        <v>0</v>
      </c>
      <c r="P49" s="150">
        <v>0</v>
      </c>
      <c r="Q49" s="150">
        <v>0</v>
      </c>
      <c r="R49" s="150">
        <v>0</v>
      </c>
      <c r="S49" s="150">
        <v>0</v>
      </c>
    </row>
    <row r="50" spans="1:19" ht="36" x14ac:dyDescent="0.25">
      <c r="A50" s="146" t="s">
        <v>43</v>
      </c>
      <c r="B50" s="146" t="s">
        <v>78</v>
      </c>
      <c r="C50" s="147">
        <v>7</v>
      </c>
      <c r="D50" s="148" t="s">
        <v>145</v>
      </c>
      <c r="E50" s="149" t="s">
        <v>144</v>
      </c>
      <c r="F50" s="150">
        <v>19.7</v>
      </c>
      <c r="G50" s="150">
        <v>12.05</v>
      </c>
      <c r="H50" s="150">
        <v>9.84</v>
      </c>
      <c r="I50" s="150">
        <v>12.09</v>
      </c>
      <c r="J50" s="150">
        <v>0.8</v>
      </c>
      <c r="K50" s="150">
        <v>1.48</v>
      </c>
      <c r="L50" s="150">
        <v>1.56</v>
      </c>
      <c r="M50" s="150">
        <v>1.58</v>
      </c>
      <c r="N50" s="150">
        <v>1.6</v>
      </c>
      <c r="O50" s="150">
        <v>1.62</v>
      </c>
      <c r="P50" s="150">
        <v>1.64</v>
      </c>
      <c r="Q50" s="150">
        <v>1.66</v>
      </c>
      <c r="R50" s="150">
        <v>1.68</v>
      </c>
      <c r="S50" s="150">
        <v>1.7</v>
      </c>
    </row>
    <row r="51" spans="1:19" ht="36" x14ac:dyDescent="0.25">
      <c r="A51" s="146" t="s">
        <v>43</v>
      </c>
      <c r="B51" s="146" t="s">
        <v>78</v>
      </c>
      <c r="C51" s="147">
        <v>8</v>
      </c>
      <c r="D51" s="148" t="s">
        <v>146</v>
      </c>
      <c r="E51" s="149" t="s">
        <v>144</v>
      </c>
      <c r="F51" s="150">
        <v>18.45</v>
      </c>
      <c r="G51" s="150">
        <v>7.76</v>
      </c>
      <c r="H51" s="149">
        <v>8.9700000000000006</v>
      </c>
      <c r="I51" s="149">
        <v>8.35</v>
      </c>
      <c r="J51" s="149">
        <v>0.76</v>
      </c>
      <c r="K51" s="149">
        <v>1.48</v>
      </c>
      <c r="L51" s="149">
        <v>1.56</v>
      </c>
      <c r="M51" s="149">
        <v>1.58</v>
      </c>
      <c r="N51" s="150">
        <v>1.6</v>
      </c>
      <c r="O51" s="149">
        <v>1.62</v>
      </c>
      <c r="P51" s="150">
        <v>1.64</v>
      </c>
      <c r="Q51" s="150">
        <v>1.66</v>
      </c>
      <c r="R51" s="150">
        <v>1.68</v>
      </c>
      <c r="S51" s="150">
        <v>1.7</v>
      </c>
    </row>
    <row r="52" spans="1:19" ht="36" x14ac:dyDescent="0.25">
      <c r="A52" s="146" t="s">
        <v>43</v>
      </c>
      <c r="B52" s="146" t="s">
        <v>78</v>
      </c>
      <c r="C52" s="147">
        <v>9</v>
      </c>
      <c r="D52" s="148" t="s">
        <v>147</v>
      </c>
      <c r="E52" s="149" t="s">
        <v>126</v>
      </c>
      <c r="F52" s="149" t="s">
        <v>148</v>
      </c>
      <c r="G52" s="149" t="s">
        <v>148</v>
      </c>
      <c r="H52" s="149" t="s">
        <v>148</v>
      </c>
      <c r="I52" s="149" t="s">
        <v>148</v>
      </c>
      <c r="J52" s="149" t="s">
        <v>148</v>
      </c>
      <c r="K52" s="149" t="s">
        <v>148</v>
      </c>
      <c r="L52" s="149" t="s">
        <v>148</v>
      </c>
      <c r="M52" s="149" t="s">
        <v>148</v>
      </c>
      <c r="N52" s="149" t="s">
        <v>148</v>
      </c>
      <c r="O52" s="149" t="s">
        <v>148</v>
      </c>
      <c r="P52" s="150">
        <v>0</v>
      </c>
      <c r="Q52" s="150">
        <v>0</v>
      </c>
      <c r="R52" s="150">
        <v>0</v>
      </c>
      <c r="S52" s="150">
        <v>0</v>
      </c>
    </row>
  </sheetData>
  <mergeCells count="13">
    <mergeCell ref="D23:K23"/>
    <mergeCell ref="E8:E10"/>
    <mergeCell ref="D11:K11"/>
    <mergeCell ref="D19:K19"/>
    <mergeCell ref="A29:K29"/>
    <mergeCell ref="H1:K1"/>
    <mergeCell ref="H2:K2"/>
    <mergeCell ref="B6:K6"/>
    <mergeCell ref="A8:B9"/>
    <mergeCell ref="C8:C10"/>
    <mergeCell ref="D8:D10"/>
    <mergeCell ref="F8:S8"/>
    <mergeCell ref="L4:O4"/>
  </mergeCells>
  <pageMargins left="0.70866141732283472" right="0.70866141732283472" top="0.47244094488188981" bottom="0.51181102362204722" header="0.31496062992125984" footer="0.31496062992125984"/>
  <pageSetup paperSize="9" scale="76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5"/>
  <sheetViews>
    <sheetView zoomScale="110" zoomScaleNormal="110" zoomScalePageLayoutView="110" workbookViewId="0">
      <selection activeCell="G55" sqref="G55"/>
    </sheetView>
  </sheetViews>
  <sheetFormatPr defaultRowHeight="15" x14ac:dyDescent="0.25"/>
  <cols>
    <col min="1" max="2" width="3.7109375" customWidth="1"/>
    <col min="3" max="3" width="3.85546875" customWidth="1"/>
    <col min="4" max="4" width="3.140625" customWidth="1"/>
    <col min="5" max="5" width="45.7109375" customWidth="1"/>
    <col min="6" max="6" width="19" customWidth="1"/>
    <col min="7" max="7" width="10.7109375" customWidth="1"/>
    <col min="8" max="8" width="41.5703125" customWidth="1"/>
    <col min="9" max="9" width="23.7109375" style="12" customWidth="1"/>
  </cols>
  <sheetData>
    <row r="1" spans="1:9" s="7" customFormat="1" ht="14.1" customHeight="1" x14ac:dyDescent="0.2">
      <c r="A1" s="6"/>
      <c r="B1" s="6"/>
      <c r="C1" s="6"/>
      <c r="D1" s="6"/>
      <c r="E1" s="6"/>
      <c r="F1" s="6"/>
      <c r="G1" s="6"/>
      <c r="H1" s="10" t="s">
        <v>22</v>
      </c>
      <c r="I1" s="16"/>
    </row>
    <row r="2" spans="1:9" s="7" customFormat="1" ht="14.1" customHeight="1" x14ac:dyDescent="0.2">
      <c r="A2" s="6"/>
      <c r="B2" s="6"/>
      <c r="C2" s="6"/>
      <c r="D2" s="6"/>
      <c r="E2" s="6"/>
      <c r="F2" s="6"/>
      <c r="G2" s="6"/>
      <c r="H2" s="10" t="s">
        <v>24</v>
      </c>
      <c r="I2" s="16"/>
    </row>
    <row r="3" spans="1:9" s="7" customFormat="1" ht="14.1" customHeight="1" x14ac:dyDescent="0.2">
      <c r="A3" s="6"/>
      <c r="B3" s="6"/>
      <c r="C3" s="6"/>
      <c r="D3" s="6"/>
      <c r="E3" s="6"/>
      <c r="F3" s="6"/>
      <c r="G3" s="6"/>
      <c r="H3" s="11" t="s">
        <v>100</v>
      </c>
      <c r="I3" s="17"/>
    </row>
    <row r="4" spans="1:9" s="7" customFormat="1" ht="14.1" customHeight="1" x14ac:dyDescent="0.2">
      <c r="A4" s="6"/>
      <c r="B4" s="6"/>
      <c r="C4" s="6"/>
      <c r="D4" s="8"/>
      <c r="E4" s="8"/>
      <c r="F4" s="8"/>
      <c r="G4" s="8"/>
      <c r="H4" s="10" t="s">
        <v>99</v>
      </c>
      <c r="I4" s="17"/>
    </row>
    <row r="5" spans="1:9" s="7" customFormat="1" ht="14.1" customHeight="1" x14ac:dyDescent="0.2">
      <c r="A5" s="206" t="s">
        <v>203</v>
      </c>
      <c r="B5" s="217"/>
      <c r="C5" s="217"/>
      <c r="D5" s="217"/>
      <c r="E5" s="217"/>
      <c r="F5" s="217"/>
      <c r="G5" s="217"/>
      <c r="H5" s="217"/>
      <c r="I5" s="217"/>
    </row>
    <row r="6" spans="1:9" s="7" customFormat="1" ht="14.1" customHeight="1" x14ac:dyDescent="0.2">
      <c r="A6" s="6"/>
      <c r="B6" s="6"/>
      <c r="C6" s="6"/>
      <c r="D6" s="8"/>
      <c r="E6" s="8"/>
      <c r="F6" s="8"/>
      <c r="G6" s="8"/>
      <c r="H6" s="8"/>
      <c r="I6" s="18"/>
    </row>
    <row r="7" spans="1:9" ht="37.5" customHeight="1" x14ac:dyDescent="0.25">
      <c r="A7" s="208" t="s">
        <v>16</v>
      </c>
      <c r="B7" s="208"/>
      <c r="C7" s="208"/>
      <c r="D7" s="208"/>
      <c r="E7" s="208" t="s">
        <v>29</v>
      </c>
      <c r="F7" s="208" t="s">
        <v>64</v>
      </c>
      <c r="G7" s="208" t="s">
        <v>4</v>
      </c>
      <c r="H7" s="208" t="s">
        <v>5</v>
      </c>
      <c r="I7" s="208" t="s">
        <v>40</v>
      </c>
    </row>
    <row r="8" spans="1:9" ht="18.75" customHeight="1" x14ac:dyDescent="0.25">
      <c r="A8" s="21" t="s">
        <v>26</v>
      </c>
      <c r="B8" s="21" t="s">
        <v>17</v>
      </c>
      <c r="C8" s="21" t="s">
        <v>18</v>
      </c>
      <c r="D8" s="21" t="s">
        <v>19</v>
      </c>
      <c r="E8" s="208"/>
      <c r="F8" s="208"/>
      <c r="G8" s="208"/>
      <c r="H8" s="208"/>
      <c r="I8" s="208"/>
    </row>
    <row r="9" spans="1:9" x14ac:dyDescent="0.25">
      <c r="A9" s="38" t="s">
        <v>43</v>
      </c>
      <c r="B9" s="38" t="s">
        <v>77</v>
      </c>
      <c r="C9" s="38"/>
      <c r="D9" s="38"/>
      <c r="E9" s="26" t="s">
        <v>59</v>
      </c>
      <c r="F9" s="23"/>
      <c r="G9" s="23"/>
      <c r="H9" s="23"/>
      <c r="I9" s="27"/>
    </row>
    <row r="10" spans="1:9" ht="45" x14ac:dyDescent="0.25">
      <c r="A10" s="39" t="s">
        <v>43</v>
      </c>
      <c r="B10" s="39" t="s">
        <v>77</v>
      </c>
      <c r="C10" s="39" t="s">
        <v>20</v>
      </c>
      <c r="D10" s="38"/>
      <c r="E10" s="50" t="s">
        <v>149</v>
      </c>
      <c r="F10" s="54" t="s">
        <v>212</v>
      </c>
      <c r="G10" s="22" t="s">
        <v>348</v>
      </c>
      <c r="H10" s="19" t="s">
        <v>149</v>
      </c>
      <c r="I10" s="27"/>
    </row>
    <row r="11" spans="1:9" ht="22.5" x14ac:dyDescent="0.25">
      <c r="A11" s="39" t="s">
        <v>43</v>
      </c>
      <c r="B11" s="39" t="s">
        <v>77</v>
      </c>
      <c r="C11" s="39" t="s">
        <v>154</v>
      </c>
      <c r="D11" s="38"/>
      <c r="E11" s="24" t="s">
        <v>82</v>
      </c>
      <c r="F11" s="21"/>
      <c r="G11" s="23"/>
      <c r="H11" s="23"/>
      <c r="I11" s="27"/>
    </row>
    <row r="12" spans="1:9" ht="33.75" x14ac:dyDescent="0.25">
      <c r="A12" s="39" t="s">
        <v>43</v>
      </c>
      <c r="B12" s="39" t="s">
        <v>77</v>
      </c>
      <c r="C12" s="39" t="s">
        <v>155</v>
      </c>
      <c r="D12" s="39"/>
      <c r="E12" s="24" t="s">
        <v>83</v>
      </c>
      <c r="F12" s="54" t="s">
        <v>211</v>
      </c>
      <c r="G12" s="21" t="s">
        <v>91</v>
      </c>
      <c r="H12" s="19" t="s">
        <v>101</v>
      </c>
      <c r="I12" s="21" t="s">
        <v>121</v>
      </c>
    </row>
    <row r="13" spans="1:9" ht="33.75" x14ac:dyDescent="0.25">
      <c r="A13" s="39" t="s">
        <v>43</v>
      </c>
      <c r="B13" s="39" t="s">
        <v>77</v>
      </c>
      <c r="C13" s="39" t="s">
        <v>156</v>
      </c>
      <c r="D13" s="39"/>
      <c r="E13" s="24" t="s">
        <v>84</v>
      </c>
      <c r="F13" s="54" t="s">
        <v>211</v>
      </c>
      <c r="G13" s="22" t="s">
        <v>349</v>
      </c>
      <c r="H13" s="19" t="s">
        <v>65</v>
      </c>
      <c r="I13" s="21" t="s">
        <v>121</v>
      </c>
    </row>
    <row r="14" spans="1:9" ht="33.75" x14ac:dyDescent="0.25">
      <c r="A14" s="39" t="s">
        <v>43</v>
      </c>
      <c r="B14" s="39" t="s">
        <v>77</v>
      </c>
      <c r="C14" s="39" t="s">
        <v>41</v>
      </c>
      <c r="D14" s="39"/>
      <c r="E14" s="24" t="s">
        <v>85</v>
      </c>
      <c r="F14" s="54" t="s">
        <v>211</v>
      </c>
      <c r="G14" s="22" t="s">
        <v>349</v>
      </c>
      <c r="H14" s="19" t="s">
        <v>246</v>
      </c>
      <c r="I14" s="21" t="s">
        <v>120</v>
      </c>
    </row>
    <row r="15" spans="1:9" ht="33.75" x14ac:dyDescent="0.25">
      <c r="A15" s="39" t="s">
        <v>43</v>
      </c>
      <c r="B15" s="39" t="s">
        <v>77</v>
      </c>
      <c r="C15" s="39" t="s">
        <v>42</v>
      </c>
      <c r="D15" s="39"/>
      <c r="E15" s="24" t="s">
        <v>66</v>
      </c>
      <c r="F15" s="54" t="s">
        <v>211</v>
      </c>
      <c r="G15" s="22" t="s">
        <v>349</v>
      </c>
      <c r="H15" s="19" t="s">
        <v>66</v>
      </c>
      <c r="I15" s="21" t="s">
        <v>119</v>
      </c>
    </row>
    <row r="16" spans="1:9" ht="33.75" x14ac:dyDescent="0.25">
      <c r="A16" s="39" t="s">
        <v>43</v>
      </c>
      <c r="B16" s="39" t="s">
        <v>77</v>
      </c>
      <c r="C16" s="39" t="s">
        <v>43</v>
      </c>
      <c r="D16" s="39"/>
      <c r="E16" s="24" t="s">
        <v>67</v>
      </c>
      <c r="F16" s="54" t="s">
        <v>211</v>
      </c>
      <c r="G16" s="22" t="s">
        <v>349</v>
      </c>
      <c r="H16" s="19" t="s">
        <v>67</v>
      </c>
      <c r="I16" s="21" t="s">
        <v>118</v>
      </c>
    </row>
    <row r="17" spans="1:9" ht="39.75" customHeight="1" x14ac:dyDescent="0.25">
      <c r="A17" s="39" t="s">
        <v>43</v>
      </c>
      <c r="B17" s="39" t="s">
        <v>77</v>
      </c>
      <c r="C17" s="39" t="s">
        <v>44</v>
      </c>
      <c r="D17" s="39"/>
      <c r="E17" s="24" t="s">
        <v>150</v>
      </c>
      <c r="F17" s="54" t="s">
        <v>211</v>
      </c>
      <c r="G17" s="22" t="s">
        <v>349</v>
      </c>
      <c r="H17" s="24" t="s">
        <v>151</v>
      </c>
      <c r="I17" s="21"/>
    </row>
    <row r="18" spans="1:9" ht="45" x14ac:dyDescent="0.25">
      <c r="A18" s="39" t="s">
        <v>43</v>
      </c>
      <c r="B18" s="39" t="s">
        <v>77</v>
      </c>
      <c r="C18" s="39" t="s">
        <v>45</v>
      </c>
      <c r="D18" s="39"/>
      <c r="E18" s="19" t="s">
        <v>152</v>
      </c>
      <c r="F18" s="54" t="s">
        <v>211</v>
      </c>
      <c r="G18" s="22" t="s">
        <v>349</v>
      </c>
      <c r="H18" s="24" t="s">
        <v>151</v>
      </c>
      <c r="I18" s="21" t="s">
        <v>118</v>
      </c>
    </row>
    <row r="19" spans="1:9" ht="45" x14ac:dyDescent="0.25">
      <c r="A19" s="39" t="s">
        <v>43</v>
      </c>
      <c r="B19" s="39" t="s">
        <v>77</v>
      </c>
      <c r="C19" s="39" t="s">
        <v>177</v>
      </c>
      <c r="D19" s="39"/>
      <c r="E19" s="19" t="s">
        <v>153</v>
      </c>
      <c r="F19" s="54" t="s">
        <v>211</v>
      </c>
      <c r="G19" s="22" t="s">
        <v>349</v>
      </c>
      <c r="H19" s="24" t="s">
        <v>151</v>
      </c>
      <c r="I19" s="21"/>
    </row>
    <row r="20" spans="1:9" x14ac:dyDescent="0.25">
      <c r="A20" s="38" t="s">
        <v>43</v>
      </c>
      <c r="B20" s="38" t="s">
        <v>6</v>
      </c>
      <c r="C20" s="38"/>
      <c r="D20" s="38"/>
      <c r="E20" s="29" t="s">
        <v>58</v>
      </c>
      <c r="F20" s="27"/>
      <c r="G20" s="23"/>
      <c r="H20" s="29"/>
      <c r="I20" s="27"/>
    </row>
    <row r="21" spans="1:9" ht="33.75" x14ac:dyDescent="0.25">
      <c r="A21" s="39" t="s">
        <v>43</v>
      </c>
      <c r="B21" s="39" t="s">
        <v>6</v>
      </c>
      <c r="C21" s="39" t="s">
        <v>20</v>
      </c>
      <c r="D21" s="39"/>
      <c r="E21" s="24" t="s">
        <v>55</v>
      </c>
      <c r="F21" s="54" t="s">
        <v>211</v>
      </c>
      <c r="G21" s="22" t="s">
        <v>349</v>
      </c>
      <c r="H21" s="24" t="s">
        <v>69</v>
      </c>
      <c r="I21" s="28" t="s">
        <v>256</v>
      </c>
    </row>
    <row r="22" spans="1:9" ht="33.75" x14ac:dyDescent="0.25">
      <c r="A22" s="39" t="s">
        <v>43</v>
      </c>
      <c r="B22" s="39" t="s">
        <v>6</v>
      </c>
      <c r="C22" s="39" t="s">
        <v>154</v>
      </c>
      <c r="D22" s="39"/>
      <c r="E22" s="24" t="s">
        <v>70</v>
      </c>
      <c r="F22" s="54" t="s">
        <v>211</v>
      </c>
      <c r="G22" s="22" t="s">
        <v>349</v>
      </c>
      <c r="H22" s="24" t="s">
        <v>70</v>
      </c>
      <c r="I22" s="21" t="s">
        <v>117</v>
      </c>
    </row>
    <row r="23" spans="1:9" ht="33.75" x14ac:dyDescent="0.25">
      <c r="A23" s="39" t="s">
        <v>43</v>
      </c>
      <c r="B23" s="39" t="s">
        <v>6</v>
      </c>
      <c r="C23" s="39" t="s">
        <v>155</v>
      </c>
      <c r="D23" s="39"/>
      <c r="E23" s="24" t="s">
        <v>86</v>
      </c>
      <c r="F23" s="54" t="s">
        <v>211</v>
      </c>
      <c r="G23" s="22" t="s">
        <v>349</v>
      </c>
      <c r="H23" s="24"/>
      <c r="I23" s="21"/>
    </row>
    <row r="24" spans="1:9" ht="33.75" x14ac:dyDescent="0.25">
      <c r="A24" s="39" t="s">
        <v>43</v>
      </c>
      <c r="B24" s="39" t="s">
        <v>6</v>
      </c>
      <c r="C24" s="39" t="s">
        <v>156</v>
      </c>
      <c r="D24" s="39"/>
      <c r="E24" s="24" t="s">
        <v>87</v>
      </c>
      <c r="F24" s="54" t="s">
        <v>211</v>
      </c>
      <c r="G24" s="21" t="s">
        <v>350</v>
      </c>
      <c r="H24" s="19" t="s">
        <v>71</v>
      </c>
      <c r="I24" s="28" t="s">
        <v>257</v>
      </c>
    </row>
    <row r="25" spans="1:9" ht="33.75" x14ac:dyDescent="0.25">
      <c r="A25" s="39" t="s">
        <v>43</v>
      </c>
      <c r="B25" s="39" t="s">
        <v>6</v>
      </c>
      <c r="C25" s="39" t="s">
        <v>41</v>
      </c>
      <c r="D25" s="92"/>
      <c r="E25" s="24" t="s">
        <v>88</v>
      </c>
      <c r="F25" s="54" t="s">
        <v>211</v>
      </c>
      <c r="G25" s="21" t="s">
        <v>350</v>
      </c>
      <c r="H25" s="19" t="s">
        <v>72</v>
      </c>
      <c r="I25" s="28" t="s">
        <v>257</v>
      </c>
    </row>
    <row r="26" spans="1:9" ht="36" x14ac:dyDescent="0.25">
      <c r="A26" s="38" t="s">
        <v>43</v>
      </c>
      <c r="B26" s="38" t="s">
        <v>96</v>
      </c>
      <c r="C26" s="38"/>
      <c r="D26" s="93"/>
      <c r="E26" s="95" t="s">
        <v>205</v>
      </c>
      <c r="F26" s="94"/>
      <c r="G26" s="23"/>
      <c r="H26" s="29"/>
      <c r="I26" s="27"/>
    </row>
    <row r="27" spans="1:9" ht="46.5" customHeight="1" x14ac:dyDescent="0.25">
      <c r="A27" s="39" t="s">
        <v>43</v>
      </c>
      <c r="B27" s="39" t="s">
        <v>96</v>
      </c>
      <c r="C27" s="39" t="s">
        <v>20</v>
      </c>
      <c r="D27" s="92"/>
      <c r="E27" s="24" t="s">
        <v>102</v>
      </c>
      <c r="F27" s="54" t="s">
        <v>211</v>
      </c>
      <c r="G27" s="22" t="s">
        <v>349</v>
      </c>
      <c r="H27" s="24" t="s">
        <v>102</v>
      </c>
      <c r="I27" s="21" t="s">
        <v>116</v>
      </c>
    </row>
    <row r="28" spans="1:9" ht="60" customHeight="1" x14ac:dyDescent="0.25">
      <c r="A28" s="39" t="s">
        <v>43</v>
      </c>
      <c r="B28" s="39" t="s">
        <v>96</v>
      </c>
      <c r="C28" s="39" t="s">
        <v>154</v>
      </c>
      <c r="D28" s="39"/>
      <c r="E28" s="24" t="s">
        <v>73</v>
      </c>
      <c r="F28" s="54" t="s">
        <v>211</v>
      </c>
      <c r="G28" s="22" t="s">
        <v>349</v>
      </c>
      <c r="H28" s="24" t="s">
        <v>68</v>
      </c>
      <c r="I28" s="21" t="s">
        <v>115</v>
      </c>
    </row>
    <row r="29" spans="1:9" ht="52.5" customHeight="1" x14ac:dyDescent="0.25">
      <c r="A29" s="39" t="s">
        <v>43</v>
      </c>
      <c r="B29" s="39" t="s">
        <v>96</v>
      </c>
      <c r="C29" s="39" t="s">
        <v>155</v>
      </c>
      <c r="D29" s="39"/>
      <c r="E29" s="24" t="s">
        <v>103</v>
      </c>
      <c r="F29" s="54" t="s">
        <v>211</v>
      </c>
      <c r="G29" s="22" t="s">
        <v>349</v>
      </c>
      <c r="H29" s="24" t="s">
        <v>104</v>
      </c>
      <c r="I29" s="28" t="s">
        <v>254</v>
      </c>
    </row>
    <row r="30" spans="1:9" ht="50.25" customHeight="1" x14ac:dyDescent="0.25">
      <c r="A30" s="39" t="s">
        <v>43</v>
      </c>
      <c r="B30" s="39" t="s">
        <v>96</v>
      </c>
      <c r="C30" s="39" t="s">
        <v>156</v>
      </c>
      <c r="D30" s="39"/>
      <c r="E30" s="24" t="s">
        <v>105</v>
      </c>
      <c r="F30" s="54" t="s">
        <v>211</v>
      </c>
      <c r="G30" s="22" t="s">
        <v>349</v>
      </c>
      <c r="H30" s="24" t="s">
        <v>105</v>
      </c>
      <c r="I30" s="28" t="s">
        <v>254</v>
      </c>
    </row>
    <row r="31" spans="1:9" ht="62.25" customHeight="1" x14ac:dyDescent="0.25">
      <c r="A31" s="39" t="s">
        <v>43</v>
      </c>
      <c r="B31" s="39" t="s">
        <v>96</v>
      </c>
      <c r="C31" s="39" t="s">
        <v>41</v>
      </c>
      <c r="D31" s="39"/>
      <c r="E31" s="24" t="s">
        <v>109</v>
      </c>
      <c r="F31" s="54" t="s">
        <v>211</v>
      </c>
      <c r="G31" s="22" t="s">
        <v>349</v>
      </c>
      <c r="H31" s="24" t="s">
        <v>110</v>
      </c>
      <c r="I31" s="28" t="s">
        <v>255</v>
      </c>
    </row>
    <row r="32" spans="1:9" ht="93" customHeight="1" x14ac:dyDescent="0.25">
      <c r="A32" s="39" t="s">
        <v>43</v>
      </c>
      <c r="B32" s="39" t="s">
        <v>96</v>
      </c>
      <c r="C32" s="39" t="s">
        <v>42</v>
      </c>
      <c r="D32" s="39"/>
      <c r="E32" s="73" t="s">
        <v>112</v>
      </c>
      <c r="F32" s="54" t="s">
        <v>211</v>
      </c>
      <c r="G32" s="22" t="s">
        <v>349</v>
      </c>
      <c r="H32" s="73" t="s">
        <v>113</v>
      </c>
      <c r="I32" s="76" t="s">
        <v>114</v>
      </c>
    </row>
    <row r="33" spans="1:9" ht="30.75" customHeight="1" x14ac:dyDescent="0.25">
      <c r="A33" s="39" t="s">
        <v>43</v>
      </c>
      <c r="B33" s="39" t="s">
        <v>96</v>
      </c>
      <c r="C33" s="39" t="s">
        <v>43</v>
      </c>
      <c r="D33" s="39"/>
      <c r="E33" s="73" t="s">
        <v>251</v>
      </c>
      <c r="F33" s="105" t="s">
        <v>252</v>
      </c>
      <c r="G33" s="22" t="s">
        <v>351</v>
      </c>
      <c r="H33" s="73" t="s">
        <v>251</v>
      </c>
      <c r="I33" s="66" t="s">
        <v>253</v>
      </c>
    </row>
    <row r="34" spans="1:9" x14ac:dyDescent="0.25">
      <c r="A34" s="90" t="s">
        <v>43</v>
      </c>
      <c r="B34" s="91" t="s">
        <v>78</v>
      </c>
      <c r="C34" s="91"/>
      <c r="D34" s="91"/>
      <c r="E34" s="216" t="s">
        <v>157</v>
      </c>
      <c r="F34" s="216"/>
      <c r="G34" s="216"/>
      <c r="H34" s="216"/>
      <c r="I34" s="216"/>
    </row>
    <row r="35" spans="1:9" ht="33.75" x14ac:dyDescent="0.25">
      <c r="A35" s="51" t="s">
        <v>43</v>
      </c>
      <c r="B35" s="52" t="s">
        <v>78</v>
      </c>
      <c r="C35" s="52" t="s">
        <v>20</v>
      </c>
      <c r="D35" s="52"/>
      <c r="E35" s="53" t="s">
        <v>158</v>
      </c>
      <c r="F35" s="54" t="s">
        <v>212</v>
      </c>
      <c r="G35" s="55" t="s">
        <v>352</v>
      </c>
      <c r="H35" s="54" t="s">
        <v>159</v>
      </c>
      <c r="I35" s="56"/>
    </row>
    <row r="36" spans="1:9" x14ac:dyDescent="0.25">
      <c r="A36" s="57" t="s">
        <v>43</v>
      </c>
      <c r="B36" s="58" t="s">
        <v>78</v>
      </c>
      <c r="C36" s="58" t="s">
        <v>154</v>
      </c>
      <c r="D36" s="58"/>
      <c r="E36" s="59" t="s">
        <v>160</v>
      </c>
      <c r="F36" s="60"/>
      <c r="G36" s="55"/>
      <c r="H36" s="61"/>
      <c r="I36" s="62"/>
    </row>
    <row r="37" spans="1:9" ht="34.5" x14ac:dyDescent="0.25">
      <c r="A37" s="51" t="s">
        <v>43</v>
      </c>
      <c r="B37" s="52" t="s">
        <v>78</v>
      </c>
      <c r="C37" s="52" t="s">
        <v>154</v>
      </c>
      <c r="D37" s="52"/>
      <c r="E37" s="59" t="s">
        <v>161</v>
      </c>
      <c r="F37" s="54" t="s">
        <v>212</v>
      </c>
      <c r="G37" s="63" t="s">
        <v>352</v>
      </c>
      <c r="H37" s="64" t="s">
        <v>162</v>
      </c>
      <c r="I37" s="65" t="s">
        <v>163</v>
      </c>
    </row>
    <row r="38" spans="1:9" ht="45.75" x14ac:dyDescent="0.25">
      <c r="A38" s="51" t="s">
        <v>43</v>
      </c>
      <c r="B38" s="52" t="s">
        <v>78</v>
      </c>
      <c r="C38" s="52" t="s">
        <v>154</v>
      </c>
      <c r="D38" s="52"/>
      <c r="E38" s="64" t="s">
        <v>164</v>
      </c>
      <c r="F38" s="54" t="s">
        <v>212</v>
      </c>
      <c r="G38" s="63" t="s">
        <v>352</v>
      </c>
      <c r="H38" s="64" t="s">
        <v>165</v>
      </c>
      <c r="I38" s="66" t="s">
        <v>166</v>
      </c>
    </row>
    <row r="39" spans="1:9" ht="102" x14ac:dyDescent="0.25">
      <c r="A39" s="51" t="s">
        <v>43</v>
      </c>
      <c r="B39" s="52" t="s">
        <v>78</v>
      </c>
      <c r="C39" s="52" t="s">
        <v>154</v>
      </c>
      <c r="D39" s="52"/>
      <c r="E39" s="59" t="s">
        <v>167</v>
      </c>
      <c r="F39" s="54" t="s">
        <v>212</v>
      </c>
      <c r="G39" s="63" t="s">
        <v>352</v>
      </c>
      <c r="H39" s="64" t="s">
        <v>168</v>
      </c>
      <c r="I39" s="65" t="s">
        <v>163</v>
      </c>
    </row>
    <row r="40" spans="1:9" ht="56.25" x14ac:dyDescent="0.25">
      <c r="A40" s="67" t="s">
        <v>43</v>
      </c>
      <c r="B40" s="67" t="s">
        <v>78</v>
      </c>
      <c r="C40" s="67" t="s">
        <v>155</v>
      </c>
      <c r="D40" s="67"/>
      <c r="E40" s="59" t="s">
        <v>169</v>
      </c>
      <c r="F40" s="54" t="s">
        <v>212</v>
      </c>
      <c r="G40" s="63" t="s">
        <v>352</v>
      </c>
      <c r="H40" s="59" t="s">
        <v>170</v>
      </c>
      <c r="I40" s="56"/>
    </row>
    <row r="41" spans="1:9" ht="56.25" x14ac:dyDescent="0.25">
      <c r="A41" s="67" t="s">
        <v>43</v>
      </c>
      <c r="B41" s="67" t="s">
        <v>78</v>
      </c>
      <c r="C41" s="67" t="s">
        <v>156</v>
      </c>
      <c r="D41" s="67"/>
      <c r="E41" s="59" t="s">
        <v>171</v>
      </c>
      <c r="F41" s="54" t="s">
        <v>212</v>
      </c>
      <c r="G41" s="63" t="s">
        <v>352</v>
      </c>
      <c r="H41" s="59" t="s">
        <v>170</v>
      </c>
      <c r="I41" s="56"/>
    </row>
    <row r="42" spans="1:9" ht="45" x14ac:dyDescent="0.25">
      <c r="A42" s="67" t="s">
        <v>43</v>
      </c>
      <c r="B42" s="67" t="s">
        <v>78</v>
      </c>
      <c r="C42" s="67" t="s">
        <v>41</v>
      </c>
      <c r="D42" s="67"/>
      <c r="E42" s="59" t="s">
        <v>172</v>
      </c>
      <c r="F42" s="54" t="s">
        <v>212</v>
      </c>
      <c r="G42" s="63" t="s">
        <v>352</v>
      </c>
      <c r="H42" s="59" t="s">
        <v>170</v>
      </c>
      <c r="I42" s="56"/>
    </row>
    <row r="43" spans="1:9" ht="33.75" x14ac:dyDescent="0.25">
      <c r="A43" s="67" t="s">
        <v>43</v>
      </c>
      <c r="B43" s="67" t="s">
        <v>78</v>
      </c>
      <c r="C43" s="67" t="s">
        <v>42</v>
      </c>
      <c r="D43" s="67"/>
      <c r="E43" s="59" t="s">
        <v>173</v>
      </c>
      <c r="F43" s="54" t="s">
        <v>212</v>
      </c>
      <c r="G43" s="63" t="s">
        <v>352</v>
      </c>
      <c r="H43" s="59" t="s">
        <v>170</v>
      </c>
      <c r="I43" s="56"/>
    </row>
    <row r="44" spans="1:9" ht="33.75" x14ac:dyDescent="0.25">
      <c r="A44" s="67" t="s">
        <v>43</v>
      </c>
      <c r="B44" s="67" t="s">
        <v>78</v>
      </c>
      <c r="C44" s="67" t="s">
        <v>43</v>
      </c>
      <c r="D44" s="67"/>
      <c r="E44" s="59" t="s">
        <v>247</v>
      </c>
      <c r="F44" s="54" t="s">
        <v>211</v>
      </c>
      <c r="G44" s="63" t="s">
        <v>352</v>
      </c>
      <c r="H44" s="59" t="s">
        <v>170</v>
      </c>
      <c r="I44" s="56" t="s">
        <v>174</v>
      </c>
    </row>
    <row r="45" spans="1:9" ht="33.75" x14ac:dyDescent="0.25">
      <c r="A45" s="67" t="s">
        <v>43</v>
      </c>
      <c r="B45" s="67" t="s">
        <v>78</v>
      </c>
      <c r="C45" s="67" t="s">
        <v>44</v>
      </c>
      <c r="D45" s="67"/>
      <c r="E45" s="59" t="s">
        <v>175</v>
      </c>
      <c r="F45" s="54" t="s">
        <v>211</v>
      </c>
      <c r="G45" s="63" t="s">
        <v>352</v>
      </c>
      <c r="H45" s="59" t="s">
        <v>170</v>
      </c>
      <c r="I45" s="56" t="s">
        <v>174</v>
      </c>
    </row>
    <row r="46" spans="1:9" ht="33.75" x14ac:dyDescent="0.25">
      <c r="A46" s="67" t="s">
        <v>43</v>
      </c>
      <c r="B46" s="67" t="s">
        <v>78</v>
      </c>
      <c r="C46" s="67" t="s">
        <v>45</v>
      </c>
      <c r="D46" s="67"/>
      <c r="E46" s="59" t="s">
        <v>176</v>
      </c>
      <c r="F46" s="54" t="s">
        <v>211</v>
      </c>
      <c r="G46" s="63" t="s">
        <v>352</v>
      </c>
      <c r="H46" s="59" t="s">
        <v>170</v>
      </c>
      <c r="I46" s="56"/>
    </row>
    <row r="47" spans="1:9" ht="45" x14ac:dyDescent="0.25">
      <c r="A47" s="67" t="s">
        <v>43</v>
      </c>
      <c r="B47" s="67" t="s">
        <v>78</v>
      </c>
      <c r="C47" s="67" t="s">
        <v>177</v>
      </c>
      <c r="D47" s="67"/>
      <c r="E47" s="68" t="s">
        <v>178</v>
      </c>
      <c r="F47" s="54" t="s">
        <v>212</v>
      </c>
      <c r="G47" s="63" t="s">
        <v>352</v>
      </c>
      <c r="H47" s="59" t="s">
        <v>170</v>
      </c>
      <c r="I47" s="65" t="s">
        <v>179</v>
      </c>
    </row>
    <row r="48" spans="1:9" ht="34.5" x14ac:dyDescent="0.25">
      <c r="A48" s="67" t="s">
        <v>43</v>
      </c>
      <c r="B48" s="67" t="s">
        <v>78</v>
      </c>
      <c r="C48" s="67" t="s">
        <v>106</v>
      </c>
      <c r="D48" s="67"/>
      <c r="E48" s="69" t="s">
        <v>180</v>
      </c>
      <c r="F48" s="54" t="s">
        <v>212</v>
      </c>
      <c r="G48" s="63" t="s">
        <v>352</v>
      </c>
      <c r="H48" s="59" t="s">
        <v>181</v>
      </c>
      <c r="I48" s="65" t="s">
        <v>179</v>
      </c>
    </row>
    <row r="49" spans="1:9" ht="34.5" x14ac:dyDescent="0.25">
      <c r="A49" s="67" t="s">
        <v>43</v>
      </c>
      <c r="B49" s="67" t="s">
        <v>78</v>
      </c>
      <c r="C49" s="70" t="s">
        <v>107</v>
      </c>
      <c r="D49" s="70"/>
      <c r="E49" s="71" t="s">
        <v>182</v>
      </c>
      <c r="F49" s="54" t="s">
        <v>212</v>
      </c>
      <c r="G49" s="63" t="s">
        <v>352</v>
      </c>
      <c r="H49" s="72" t="s">
        <v>183</v>
      </c>
      <c r="I49" s="65" t="s">
        <v>179</v>
      </c>
    </row>
    <row r="50" spans="1:9" ht="56.25" x14ac:dyDescent="0.25">
      <c r="A50" s="67" t="s">
        <v>43</v>
      </c>
      <c r="B50" s="67" t="s">
        <v>78</v>
      </c>
      <c r="C50" s="67" t="s">
        <v>108</v>
      </c>
      <c r="D50" s="67"/>
      <c r="E50" s="68" t="s">
        <v>184</v>
      </c>
      <c r="F50" s="54" t="s">
        <v>212</v>
      </c>
      <c r="G50" s="63" t="s">
        <v>352</v>
      </c>
      <c r="H50" s="59" t="s">
        <v>170</v>
      </c>
      <c r="I50" s="65"/>
    </row>
    <row r="51" spans="1:9" ht="45" x14ac:dyDescent="0.25">
      <c r="A51" s="67" t="s">
        <v>43</v>
      </c>
      <c r="B51" s="67" t="s">
        <v>78</v>
      </c>
      <c r="C51" s="67" t="s">
        <v>111</v>
      </c>
      <c r="D51" s="67"/>
      <c r="E51" s="68" t="s">
        <v>185</v>
      </c>
      <c r="F51" s="54" t="s">
        <v>212</v>
      </c>
      <c r="G51" s="63" t="s">
        <v>352</v>
      </c>
      <c r="H51" s="59" t="s">
        <v>170</v>
      </c>
      <c r="I51" s="65" t="s">
        <v>179</v>
      </c>
    </row>
    <row r="52" spans="1:9" ht="45" x14ac:dyDescent="0.25">
      <c r="A52" s="67" t="s">
        <v>43</v>
      </c>
      <c r="B52" s="67" t="s">
        <v>78</v>
      </c>
      <c r="C52" s="67" t="s">
        <v>186</v>
      </c>
      <c r="D52" s="67"/>
      <c r="E52" s="68" t="s">
        <v>187</v>
      </c>
      <c r="F52" s="54" t="s">
        <v>212</v>
      </c>
      <c r="G52" s="63" t="s">
        <v>352</v>
      </c>
      <c r="H52" s="59" t="s">
        <v>170</v>
      </c>
      <c r="I52" s="65" t="s">
        <v>179</v>
      </c>
    </row>
    <row r="53" spans="1:9" ht="45" x14ac:dyDescent="0.25">
      <c r="A53" s="67" t="s">
        <v>43</v>
      </c>
      <c r="B53" s="67" t="s">
        <v>78</v>
      </c>
      <c r="C53" s="67" t="s">
        <v>188</v>
      </c>
      <c r="D53" s="67"/>
      <c r="E53" s="68" t="s">
        <v>189</v>
      </c>
      <c r="F53" s="54" t="s">
        <v>211</v>
      </c>
      <c r="G53" s="63" t="s">
        <v>352</v>
      </c>
      <c r="H53" s="59" t="s">
        <v>170</v>
      </c>
      <c r="I53" s="65" t="s">
        <v>190</v>
      </c>
    </row>
    <row r="54" spans="1:9" ht="33.75" x14ac:dyDescent="0.25">
      <c r="A54" s="67" t="s">
        <v>43</v>
      </c>
      <c r="B54" s="67" t="s">
        <v>78</v>
      </c>
      <c r="C54" s="67" t="s">
        <v>191</v>
      </c>
      <c r="D54" s="67"/>
      <c r="E54" s="68" t="s">
        <v>192</v>
      </c>
      <c r="F54" s="54" t="s">
        <v>211</v>
      </c>
      <c r="G54" s="63" t="s">
        <v>352</v>
      </c>
      <c r="H54" s="59" t="s">
        <v>170</v>
      </c>
      <c r="I54" s="65"/>
    </row>
    <row r="55" spans="1:9" ht="33.75" x14ac:dyDescent="0.25">
      <c r="A55" s="67" t="s">
        <v>43</v>
      </c>
      <c r="B55" s="67" t="s">
        <v>78</v>
      </c>
      <c r="C55" s="67" t="s">
        <v>193</v>
      </c>
      <c r="D55" s="67"/>
      <c r="E55" s="68" t="s">
        <v>248</v>
      </c>
      <c r="F55" s="54" t="s">
        <v>211</v>
      </c>
      <c r="G55" s="63" t="s">
        <v>352</v>
      </c>
      <c r="H55" s="59" t="s">
        <v>170</v>
      </c>
      <c r="I55" s="65"/>
    </row>
  </sheetData>
  <mergeCells count="8">
    <mergeCell ref="E34:I34"/>
    <mergeCell ref="A5:I5"/>
    <mergeCell ref="A7:D7"/>
    <mergeCell ref="E7:E8"/>
    <mergeCell ref="F7:F8"/>
    <mergeCell ref="G7:G8"/>
    <mergeCell ref="H7:H8"/>
    <mergeCell ref="I7:I8"/>
  </mergeCells>
  <pageMargins left="0.70866141732283472" right="0.70866141732283472" top="0.47244094488188981" bottom="0.51181102362204722" header="0.31496062992125984" footer="0.31496062992125984"/>
  <pageSetup paperSize="9" scale="40" orientation="portrait" r:id="rId1"/>
  <headerFooter>
    <oddFooter>&amp;C&amp;P</oddFooter>
  </headerFooter>
  <rowBreaks count="3" manualBreakCount="3">
    <brk id="11" max="8" man="1"/>
    <brk id="19" max="8" man="1"/>
    <brk id="33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5"/>
  <sheetViews>
    <sheetView topLeftCell="D1" zoomScale="110" zoomScaleNormal="110" workbookViewId="0">
      <selection activeCell="R8" sqref="R8:R9"/>
    </sheetView>
  </sheetViews>
  <sheetFormatPr defaultRowHeight="15" x14ac:dyDescent="0.25"/>
  <cols>
    <col min="1" max="1" width="8.7109375" customWidth="1"/>
    <col min="2" max="2" width="10.42578125" customWidth="1"/>
    <col min="3" max="3" width="44.42578125" customWidth="1"/>
    <col min="4" max="4" width="39" customWidth="1"/>
    <col min="5" max="5" width="8.28515625" customWidth="1"/>
    <col min="6" max="6" width="8.7109375" customWidth="1"/>
    <col min="7" max="7" width="8.85546875" customWidth="1"/>
    <col min="8" max="8" width="8.5703125" customWidth="1"/>
    <col min="9" max="9" width="9" customWidth="1"/>
    <col min="10" max="11" width="8.5703125" customWidth="1"/>
    <col min="12" max="15" width="8.7109375" customWidth="1"/>
    <col min="16" max="16" width="9" customWidth="1"/>
    <col min="17" max="17" width="9.5703125" customWidth="1"/>
    <col min="18" max="18" width="10.140625" customWidth="1"/>
    <col min="19" max="19" width="49.7109375" customWidth="1"/>
    <col min="20" max="20" width="9.85546875" customWidth="1"/>
  </cols>
  <sheetData>
    <row r="1" spans="1:20" s="1" customFormat="1" ht="14.1" customHeight="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13" t="s">
        <v>22</v>
      </c>
    </row>
    <row r="2" spans="1:20" s="1" customFormat="1" ht="14.1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13" t="s">
        <v>24</v>
      </c>
    </row>
    <row r="3" spans="1:20" s="1" customFormat="1" ht="14.1" customHeight="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14" t="s">
        <v>100</v>
      </c>
    </row>
    <row r="4" spans="1:20" s="1" customFormat="1" ht="14.1" customHeight="1" x14ac:dyDescent="0.2">
      <c r="A4" s="4"/>
      <c r="B4" s="4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14" t="s">
        <v>99</v>
      </c>
    </row>
    <row r="5" spans="1:20" s="1" customFormat="1" ht="15.75" customHeight="1" x14ac:dyDescent="0.2">
      <c r="A5" s="223" t="s">
        <v>202</v>
      </c>
      <c r="B5" s="224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  <c r="O5" s="224"/>
      <c r="P5" s="224"/>
      <c r="Q5" s="224"/>
      <c r="R5" s="224"/>
      <c r="S5" s="224"/>
      <c r="T5" s="224"/>
    </row>
    <row r="6" spans="1:20" s="1" customFormat="1" ht="17.25" customHeight="1" x14ac:dyDescent="0.2">
      <c r="A6" s="4"/>
      <c r="B6" s="4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15.75" customHeight="1" x14ac:dyDescent="0.25">
      <c r="A7" s="225" t="s">
        <v>16</v>
      </c>
      <c r="B7" s="225"/>
      <c r="C7" s="225" t="s">
        <v>122</v>
      </c>
      <c r="D7" s="225" t="s">
        <v>92</v>
      </c>
      <c r="E7" s="220" t="s">
        <v>93</v>
      </c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221"/>
      <c r="R7" s="222"/>
      <c r="S7" s="218" t="s">
        <v>94</v>
      </c>
    </row>
    <row r="8" spans="1:20" ht="90.75" customHeight="1" x14ac:dyDescent="0.25">
      <c r="A8" s="225"/>
      <c r="B8" s="225"/>
      <c r="C8" s="225"/>
      <c r="D8" s="225"/>
      <c r="E8" s="218" t="s">
        <v>221</v>
      </c>
      <c r="F8" s="218" t="s">
        <v>220</v>
      </c>
      <c r="G8" s="225" t="s">
        <v>219</v>
      </c>
      <c r="H8" s="218" t="s">
        <v>218</v>
      </c>
      <c r="I8" s="218" t="s">
        <v>222</v>
      </c>
      <c r="J8" s="218" t="s">
        <v>223</v>
      </c>
      <c r="K8" s="225" t="s">
        <v>224</v>
      </c>
      <c r="L8" s="225" t="s">
        <v>225</v>
      </c>
      <c r="M8" s="218" t="s">
        <v>217</v>
      </c>
      <c r="N8" s="218" t="s">
        <v>216</v>
      </c>
      <c r="O8" s="218" t="s">
        <v>338</v>
      </c>
      <c r="P8" s="218" t="s">
        <v>353</v>
      </c>
      <c r="Q8" s="218" t="s">
        <v>354</v>
      </c>
      <c r="R8" s="218" t="s">
        <v>355</v>
      </c>
      <c r="S8" s="226"/>
    </row>
    <row r="9" spans="1:20" ht="15.75" x14ac:dyDescent="0.25">
      <c r="A9" s="47" t="s">
        <v>26</v>
      </c>
      <c r="B9" s="47" t="s">
        <v>17</v>
      </c>
      <c r="C9" s="225"/>
      <c r="D9" s="225"/>
      <c r="E9" s="219"/>
      <c r="F9" s="219"/>
      <c r="G9" s="225"/>
      <c r="H9" s="219"/>
      <c r="I9" s="219"/>
      <c r="J9" s="219"/>
      <c r="K9" s="225"/>
      <c r="L9" s="225"/>
      <c r="M9" s="219"/>
      <c r="N9" s="219"/>
      <c r="O9" s="219"/>
      <c r="P9" s="219"/>
      <c r="Q9" s="219"/>
      <c r="R9" s="219"/>
      <c r="S9" s="219"/>
    </row>
    <row r="10" spans="1:20" x14ac:dyDescent="0.25">
      <c r="A10" s="78">
        <v>7</v>
      </c>
      <c r="B10" s="78">
        <v>1</v>
      </c>
      <c r="C10" s="26" t="s">
        <v>59</v>
      </c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</row>
    <row r="11" spans="1:20" x14ac:dyDescent="0.25">
      <c r="A11" s="78">
        <v>7</v>
      </c>
      <c r="B11" s="78">
        <v>2</v>
      </c>
      <c r="C11" s="29" t="s">
        <v>58</v>
      </c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</row>
    <row r="12" spans="1:20" ht="21" x14ac:dyDescent="0.25">
      <c r="A12" s="78">
        <v>7</v>
      </c>
      <c r="B12" s="78">
        <v>3</v>
      </c>
      <c r="C12" s="29" t="s">
        <v>49</v>
      </c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</row>
    <row r="13" spans="1:20" x14ac:dyDescent="0.25">
      <c r="A13" s="78">
        <v>7</v>
      </c>
      <c r="B13" s="78">
        <v>4</v>
      </c>
      <c r="C13" s="78" t="s">
        <v>283</v>
      </c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</row>
    <row r="15" spans="1:20" x14ac:dyDescent="0.25">
      <c r="C15" t="s">
        <v>194</v>
      </c>
    </row>
  </sheetData>
  <mergeCells count="20">
    <mergeCell ref="I8:I9"/>
    <mergeCell ref="J8:J9"/>
    <mergeCell ref="K8:K9"/>
    <mergeCell ref="L8:L9"/>
    <mergeCell ref="P8:P9"/>
    <mergeCell ref="E7:R7"/>
    <mergeCell ref="A5:T5"/>
    <mergeCell ref="A7:B8"/>
    <mergeCell ref="C7:C9"/>
    <mergeCell ref="D7:D9"/>
    <mergeCell ref="S7:S9"/>
    <mergeCell ref="G8:G9"/>
    <mergeCell ref="H8:H9"/>
    <mergeCell ref="F8:F9"/>
    <mergeCell ref="E8:E9"/>
    <mergeCell ref="R8:R9"/>
    <mergeCell ref="Q8:Q9"/>
    <mergeCell ref="M8:M9"/>
    <mergeCell ref="N8:N9"/>
    <mergeCell ref="O8:O9"/>
  </mergeCells>
  <pageMargins left="0.59055118110236227" right="0.59055118110236227" top="0.78740157480314965" bottom="0.78740157480314965" header="0.31496062992125984" footer="0.31496062992125984"/>
  <pageSetup paperSize="9" scale="49" fitToHeight="0" orientation="landscape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"/>
  <sheetViews>
    <sheetView zoomScaleNormal="100" workbookViewId="0">
      <selection activeCell="E9" sqref="E9:E10"/>
    </sheetView>
  </sheetViews>
  <sheetFormatPr defaultRowHeight="15" x14ac:dyDescent="0.25"/>
  <cols>
    <col min="1" max="1" width="6.28515625" customWidth="1"/>
    <col min="2" max="2" width="5.5703125" customWidth="1"/>
    <col min="3" max="3" width="7.28515625" customWidth="1"/>
    <col min="4" max="4" width="30.85546875" customWidth="1"/>
    <col min="5" max="5" width="29.5703125" customWidth="1"/>
    <col min="6" max="6" width="10.7109375" customWidth="1"/>
    <col min="7" max="7" width="10.28515625" customWidth="1"/>
    <col min="8" max="8" width="9.42578125" customWidth="1"/>
    <col min="9" max="9" width="10.5703125" customWidth="1"/>
    <col min="10" max="10" width="10.7109375" customWidth="1"/>
    <col min="11" max="11" width="10.42578125" customWidth="1"/>
    <col min="12" max="12" width="11.140625" customWidth="1"/>
    <col min="13" max="13" width="11.42578125" customWidth="1"/>
  </cols>
  <sheetData>
    <row r="1" spans="1:20" x14ac:dyDescent="0.25">
      <c r="A1" s="4"/>
      <c r="B1" s="4"/>
      <c r="C1" s="4"/>
      <c r="D1" s="4"/>
      <c r="E1" s="4"/>
      <c r="F1" s="4"/>
      <c r="G1" s="4"/>
      <c r="H1" s="4"/>
      <c r="I1" s="9"/>
      <c r="J1" s="9"/>
      <c r="K1" s="9"/>
      <c r="L1" s="9"/>
      <c r="M1" s="4"/>
      <c r="N1" s="4"/>
      <c r="O1" s="4"/>
      <c r="P1" s="4"/>
      <c r="Q1" s="4"/>
      <c r="R1" s="230" t="s">
        <v>357</v>
      </c>
      <c r="S1" s="230"/>
      <c r="T1" s="230"/>
    </row>
    <row r="2" spans="1:20" x14ac:dyDescent="0.25">
      <c r="A2" s="4"/>
      <c r="B2" s="4"/>
      <c r="C2" s="4"/>
      <c r="D2" s="4"/>
      <c r="E2" s="4"/>
      <c r="F2" s="4"/>
      <c r="G2" s="4"/>
      <c r="H2" s="4"/>
      <c r="I2" s="9"/>
      <c r="J2" s="9"/>
      <c r="K2" s="9"/>
      <c r="L2" s="9"/>
      <c r="M2" s="4"/>
      <c r="N2" s="4"/>
      <c r="O2" s="4"/>
      <c r="P2" s="4"/>
      <c r="Q2" s="4"/>
      <c r="R2" s="230"/>
      <c r="S2" s="230"/>
      <c r="T2" s="230"/>
    </row>
    <row r="3" spans="1:20" ht="16.5" customHeight="1" x14ac:dyDescent="0.25">
      <c r="A3" s="4"/>
      <c r="B3" s="4"/>
      <c r="C3" s="4"/>
      <c r="D3" s="4"/>
      <c r="E3" s="45"/>
      <c r="F3" s="8"/>
      <c r="G3" s="8"/>
      <c r="H3" s="8"/>
      <c r="I3" s="1"/>
      <c r="J3" s="1"/>
      <c r="K3" s="1"/>
      <c r="L3" s="1"/>
      <c r="M3" s="1"/>
      <c r="N3" s="1"/>
      <c r="O3" s="1"/>
      <c r="P3" s="1"/>
      <c r="Q3" s="231" t="s">
        <v>358</v>
      </c>
      <c r="R3" s="231"/>
      <c r="S3" s="231"/>
      <c r="T3" s="231"/>
    </row>
    <row r="4" spans="1:20" ht="13.5" customHeight="1" x14ac:dyDescent="0.25">
      <c r="A4" s="4"/>
      <c r="B4" s="4"/>
      <c r="C4" s="4"/>
      <c r="D4" s="4"/>
      <c r="E4" s="45"/>
      <c r="F4" s="8"/>
      <c r="G4" s="8"/>
      <c r="H4" s="8"/>
      <c r="I4" s="1"/>
      <c r="J4" s="1"/>
      <c r="K4" s="1"/>
      <c r="L4" s="1"/>
      <c r="M4" s="1"/>
      <c r="N4" s="1"/>
      <c r="O4" s="1"/>
      <c r="P4" s="1"/>
      <c r="Q4" s="231" t="s">
        <v>359</v>
      </c>
      <c r="R4" s="231"/>
      <c r="S4" s="231"/>
      <c r="T4" s="231"/>
    </row>
    <row r="5" spans="1:20" ht="18.75" customHeight="1" x14ac:dyDescent="0.25">
      <c r="A5" s="4"/>
      <c r="B5" s="4"/>
      <c r="C5" s="4"/>
      <c r="D5" s="4"/>
      <c r="E5" s="45"/>
      <c r="F5" s="8"/>
      <c r="G5" s="8"/>
      <c r="H5" s="8"/>
      <c r="I5" s="46"/>
      <c r="M5" s="44"/>
    </row>
    <row r="6" spans="1:20" ht="15" customHeight="1" x14ac:dyDescent="0.25">
      <c r="A6" s="4"/>
      <c r="B6" s="4"/>
      <c r="C6" s="4"/>
      <c r="D6" s="4"/>
      <c r="E6" s="8"/>
      <c r="F6" s="8"/>
      <c r="G6" s="8"/>
      <c r="H6" s="8"/>
      <c r="I6" s="8"/>
      <c r="J6" s="8"/>
      <c r="K6" s="8"/>
      <c r="L6" s="8"/>
      <c r="M6" s="4"/>
    </row>
    <row r="7" spans="1:20" x14ac:dyDescent="0.25">
      <c r="A7" s="234" t="s">
        <v>201</v>
      </c>
      <c r="B7" s="234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</row>
    <row r="8" spans="1:20" x14ac:dyDescent="0.25">
      <c r="A8" s="42"/>
      <c r="B8" s="42"/>
      <c r="C8" s="42"/>
      <c r="D8" s="42"/>
      <c r="E8" s="43"/>
      <c r="F8" s="43"/>
      <c r="G8" s="43"/>
      <c r="H8" s="43"/>
      <c r="I8" s="43"/>
      <c r="J8" s="43"/>
      <c r="K8" s="43"/>
      <c r="L8" s="43"/>
      <c r="M8" s="43"/>
    </row>
    <row r="9" spans="1:20" ht="56.25" customHeight="1" x14ac:dyDescent="0.25">
      <c r="A9" s="232" t="s">
        <v>16</v>
      </c>
      <c r="B9" s="233"/>
      <c r="C9" s="227" t="s">
        <v>8</v>
      </c>
      <c r="D9" s="227" t="s">
        <v>123</v>
      </c>
      <c r="E9" s="227" t="s">
        <v>124</v>
      </c>
      <c r="F9" s="227" t="s">
        <v>125</v>
      </c>
      <c r="G9" s="227" t="s">
        <v>34</v>
      </c>
      <c r="H9" s="227" t="s">
        <v>35</v>
      </c>
      <c r="I9" s="227" t="s">
        <v>36</v>
      </c>
      <c r="J9" s="227" t="s">
        <v>37</v>
      </c>
      <c r="K9" s="227" t="s">
        <v>38</v>
      </c>
      <c r="L9" s="227" t="s">
        <v>76</v>
      </c>
      <c r="M9" s="227" t="s">
        <v>207</v>
      </c>
      <c r="N9" s="227" t="s">
        <v>208</v>
      </c>
      <c r="O9" s="227" t="s">
        <v>209</v>
      </c>
      <c r="P9" s="227" t="s">
        <v>210</v>
      </c>
      <c r="Q9" s="227" t="s">
        <v>337</v>
      </c>
      <c r="R9" s="227" t="s">
        <v>345</v>
      </c>
      <c r="S9" s="227" t="s">
        <v>356</v>
      </c>
      <c r="T9" s="227" t="s">
        <v>347</v>
      </c>
    </row>
    <row r="10" spans="1:20" ht="16.5" customHeight="1" x14ac:dyDescent="0.25">
      <c r="A10" s="48" t="s">
        <v>26</v>
      </c>
      <c r="B10" s="48" t="s">
        <v>17</v>
      </c>
      <c r="C10" s="228"/>
      <c r="D10" s="228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</row>
    <row r="11" spans="1:20" ht="42.75" x14ac:dyDescent="0.25">
      <c r="A11" s="197">
        <v>7</v>
      </c>
      <c r="B11" s="197">
        <v>1</v>
      </c>
      <c r="C11" s="198"/>
      <c r="D11" s="199" t="s">
        <v>59</v>
      </c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</row>
    <row r="12" spans="1:20" ht="28.5" x14ac:dyDescent="0.25">
      <c r="A12" s="197">
        <v>7</v>
      </c>
      <c r="B12" s="197">
        <v>2</v>
      </c>
      <c r="C12" s="198"/>
      <c r="D12" s="200" t="s">
        <v>58</v>
      </c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</row>
    <row r="13" spans="1:20" ht="42.75" x14ac:dyDescent="0.25">
      <c r="A13" s="197">
        <v>7</v>
      </c>
      <c r="B13" s="197">
        <v>3</v>
      </c>
      <c r="C13" s="198"/>
      <c r="D13" s="200" t="s">
        <v>49</v>
      </c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</row>
    <row r="14" spans="1:20" ht="29.25" customHeight="1" x14ac:dyDescent="0.25">
      <c r="A14" s="197">
        <v>7</v>
      </c>
      <c r="B14" s="197">
        <v>4</v>
      </c>
      <c r="C14" s="198"/>
      <c r="D14" s="201" t="s">
        <v>283</v>
      </c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</row>
    <row r="16" spans="1:20" x14ac:dyDescent="0.25">
      <c r="A16" s="212" t="s">
        <v>195</v>
      </c>
      <c r="B16" s="212"/>
      <c r="C16" s="212"/>
      <c r="D16" s="212"/>
      <c r="E16" s="212"/>
      <c r="F16" s="212"/>
      <c r="G16" s="212"/>
      <c r="H16" s="212"/>
      <c r="I16" s="212"/>
      <c r="J16" s="212"/>
      <c r="K16" s="212"/>
      <c r="L16" s="212"/>
      <c r="M16" s="212"/>
      <c r="N16" s="212"/>
    </row>
  </sheetData>
  <mergeCells count="24">
    <mergeCell ref="R1:T2"/>
    <mergeCell ref="Q3:T3"/>
    <mergeCell ref="Q4:T4"/>
    <mergeCell ref="A16:N16"/>
    <mergeCell ref="A9:B9"/>
    <mergeCell ref="C9:C10"/>
    <mergeCell ref="J9:J10"/>
    <mergeCell ref="G9:G10"/>
    <mergeCell ref="H9:H10"/>
    <mergeCell ref="L9:L10"/>
    <mergeCell ref="S9:S10"/>
    <mergeCell ref="T9:T10"/>
    <mergeCell ref="R9:R10"/>
    <mergeCell ref="M9:M10"/>
    <mergeCell ref="N9:N10"/>
    <mergeCell ref="A7:M7"/>
    <mergeCell ref="D9:D10"/>
    <mergeCell ref="E9:E10"/>
    <mergeCell ref="Q9:Q10"/>
    <mergeCell ref="K9:K10"/>
    <mergeCell ref="F9:F10"/>
    <mergeCell ref="I9:I10"/>
    <mergeCell ref="P9:P10"/>
    <mergeCell ref="O9:O10"/>
  </mergeCells>
  <pageMargins left="0.7" right="0.7" top="0.75" bottom="0.75" header="0.3" footer="0.3"/>
  <pageSetup paperSize="9" scale="59" orientation="landscape" r:id="rId1"/>
  <colBreaks count="1" manualBreakCount="1">
    <brk id="17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58"/>
  <sheetViews>
    <sheetView tabSelected="1" topLeftCell="F133" zoomScale="110" zoomScaleNormal="110" workbookViewId="0">
      <selection activeCell="Y111" sqref="Y111"/>
    </sheetView>
  </sheetViews>
  <sheetFormatPr defaultRowHeight="15" x14ac:dyDescent="0.25"/>
  <cols>
    <col min="1" max="1" width="4" customWidth="1"/>
    <col min="2" max="2" width="3.28515625" customWidth="1"/>
    <col min="3" max="3" width="3.5703125" customWidth="1"/>
    <col min="4" max="4" width="3.140625" customWidth="1"/>
    <col min="5" max="5" width="3.28515625" customWidth="1"/>
    <col min="6" max="6" width="37.5703125" customWidth="1"/>
    <col min="7" max="7" width="26" customWidth="1"/>
    <col min="8" max="8" width="4.7109375" customWidth="1"/>
    <col min="9" max="9" width="3.28515625" customWidth="1"/>
    <col min="10" max="10" width="3.42578125" customWidth="1"/>
    <col min="11" max="11" width="9.85546875" customWidth="1"/>
    <col min="12" max="12" width="4.42578125" customWidth="1"/>
    <col min="13" max="18" width="9.7109375" customWidth="1"/>
    <col min="19" max="19" width="13.28515625" customWidth="1"/>
    <col min="20" max="20" width="9.140625" customWidth="1"/>
  </cols>
  <sheetData>
    <row r="1" spans="1:26" ht="14.1" customHeight="1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257" t="s">
        <v>22</v>
      </c>
      <c r="T1" s="257"/>
      <c r="U1" s="257"/>
      <c r="V1" s="257"/>
      <c r="W1" s="257"/>
      <c r="X1" s="257"/>
      <c r="Y1" s="257"/>
      <c r="Z1" s="257"/>
    </row>
    <row r="2" spans="1:26" ht="14.1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257" t="s">
        <v>24</v>
      </c>
      <c r="T2" s="257"/>
      <c r="U2" s="257"/>
      <c r="V2" s="257"/>
      <c r="W2" s="257"/>
      <c r="X2" s="257"/>
      <c r="Y2" s="257"/>
      <c r="Z2" s="257"/>
    </row>
    <row r="3" spans="1:26" ht="14.1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20"/>
      <c r="O3" s="5"/>
      <c r="P3" s="4"/>
      <c r="Q3" s="4"/>
      <c r="R3" s="4"/>
      <c r="S3" s="231" t="s">
        <v>100</v>
      </c>
      <c r="T3" s="231"/>
      <c r="U3" s="231"/>
      <c r="V3" s="231"/>
      <c r="W3" s="231"/>
      <c r="X3" s="231"/>
      <c r="Y3" s="231"/>
      <c r="Z3" s="231"/>
    </row>
    <row r="4" spans="1:26" ht="14.1" customHeight="1" x14ac:dyDescent="0.25">
      <c r="A4" s="4"/>
      <c r="B4" s="4"/>
      <c r="C4" s="4"/>
      <c r="D4" s="4"/>
      <c r="E4" s="8"/>
      <c r="F4" s="8"/>
      <c r="G4" s="8"/>
      <c r="H4" s="8"/>
      <c r="I4" s="8"/>
      <c r="J4" s="8"/>
      <c r="K4" s="8"/>
      <c r="L4" s="8"/>
      <c r="M4" s="4"/>
      <c r="N4" s="4"/>
      <c r="O4" s="4"/>
      <c r="P4" s="8"/>
      <c r="Q4" s="8"/>
      <c r="R4" s="9"/>
      <c r="S4" s="257" t="s">
        <v>99</v>
      </c>
      <c r="T4" s="257"/>
      <c r="U4" s="257"/>
      <c r="V4" s="257"/>
      <c r="W4" s="257"/>
      <c r="X4" s="257"/>
      <c r="Y4" s="257"/>
      <c r="Z4" s="257"/>
    </row>
    <row r="5" spans="1:26" ht="14.1" customHeight="1" x14ac:dyDescent="0.25">
      <c r="A5" s="4"/>
      <c r="B5" s="4"/>
      <c r="C5" s="4"/>
      <c r="D5" s="4"/>
      <c r="E5" s="8"/>
      <c r="F5" s="8"/>
      <c r="G5" s="8"/>
      <c r="H5" s="8"/>
      <c r="I5" s="8"/>
      <c r="J5" s="8"/>
      <c r="K5" s="8"/>
      <c r="L5" s="8"/>
      <c r="M5" s="4"/>
      <c r="N5" s="8"/>
      <c r="O5" s="8"/>
      <c r="P5" s="8"/>
      <c r="Q5" s="8"/>
      <c r="R5" s="9"/>
    </row>
    <row r="6" spans="1:26" ht="14.1" customHeight="1" x14ac:dyDescent="0.25">
      <c r="A6" s="4"/>
      <c r="B6" s="4"/>
      <c r="C6" s="4"/>
      <c r="D6" s="4"/>
      <c r="E6" s="260" t="s">
        <v>200</v>
      </c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60"/>
      <c r="R6" s="260"/>
    </row>
    <row r="7" spans="1:26" ht="14.1" customHeight="1" x14ac:dyDescent="0.25">
      <c r="A7" s="4"/>
      <c r="B7" s="4"/>
      <c r="C7" s="4"/>
      <c r="D7" s="4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</row>
    <row r="8" spans="1:26" ht="36.75" customHeight="1" x14ac:dyDescent="0.25">
      <c r="A8" s="208" t="s">
        <v>16</v>
      </c>
      <c r="B8" s="208"/>
      <c r="C8" s="208"/>
      <c r="D8" s="208"/>
      <c r="E8" s="208"/>
      <c r="F8" s="208" t="s">
        <v>25</v>
      </c>
      <c r="G8" s="208" t="s">
        <v>64</v>
      </c>
      <c r="H8" s="208" t="s">
        <v>7</v>
      </c>
      <c r="I8" s="208"/>
      <c r="J8" s="208"/>
      <c r="K8" s="208"/>
      <c r="L8" s="208"/>
      <c r="M8" s="209" t="s">
        <v>27</v>
      </c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1"/>
    </row>
    <row r="9" spans="1:26" ht="24" customHeight="1" x14ac:dyDescent="0.25">
      <c r="A9" s="21" t="s">
        <v>26</v>
      </c>
      <c r="B9" s="21" t="s">
        <v>17</v>
      </c>
      <c r="C9" s="21" t="s">
        <v>18</v>
      </c>
      <c r="D9" s="21" t="s">
        <v>19</v>
      </c>
      <c r="E9" s="21" t="s">
        <v>54</v>
      </c>
      <c r="F9" s="208"/>
      <c r="G9" s="208"/>
      <c r="H9" s="21" t="s">
        <v>8</v>
      </c>
      <c r="I9" s="21" t="s">
        <v>9</v>
      </c>
      <c r="J9" s="21" t="s">
        <v>10</v>
      </c>
      <c r="K9" s="21" t="s">
        <v>11</v>
      </c>
      <c r="L9" s="21" t="s">
        <v>12</v>
      </c>
      <c r="M9" s="21" t="s">
        <v>34</v>
      </c>
      <c r="N9" s="21" t="s">
        <v>35</v>
      </c>
      <c r="O9" s="21" t="s">
        <v>36</v>
      </c>
      <c r="P9" s="21" t="s">
        <v>37</v>
      </c>
      <c r="Q9" s="21" t="s">
        <v>38</v>
      </c>
      <c r="R9" s="80" t="s">
        <v>76</v>
      </c>
      <c r="S9" s="80" t="s">
        <v>207</v>
      </c>
      <c r="T9" s="80" t="s">
        <v>208</v>
      </c>
      <c r="U9" s="80" t="s">
        <v>209</v>
      </c>
      <c r="V9" s="21" t="s">
        <v>210</v>
      </c>
      <c r="W9" s="21" t="s">
        <v>337</v>
      </c>
      <c r="X9" s="21" t="s">
        <v>345</v>
      </c>
      <c r="Y9" s="21" t="s">
        <v>346</v>
      </c>
      <c r="Z9" s="202" t="s">
        <v>347</v>
      </c>
    </row>
    <row r="10" spans="1:26" x14ac:dyDescent="0.25">
      <c r="A10" s="21"/>
      <c r="B10" s="21"/>
      <c r="C10" s="21"/>
      <c r="D10" s="21"/>
      <c r="E10" s="21"/>
      <c r="F10" s="30"/>
      <c r="G10" s="21"/>
      <c r="H10" s="21"/>
      <c r="I10" s="21"/>
      <c r="J10" s="21"/>
      <c r="K10" s="21"/>
      <c r="L10" s="21"/>
      <c r="M10" s="21"/>
      <c r="N10" s="21"/>
      <c r="O10" s="31"/>
      <c r="P10" s="31"/>
      <c r="Q10" s="31"/>
      <c r="R10" s="81"/>
      <c r="S10" s="77"/>
      <c r="T10" s="77"/>
      <c r="U10" s="77"/>
      <c r="V10" s="77"/>
      <c r="W10" s="77"/>
      <c r="X10" s="77"/>
      <c r="Y10" s="77"/>
      <c r="Z10" s="77"/>
    </row>
    <row r="11" spans="1:26" ht="17.25" customHeight="1" x14ac:dyDescent="0.25">
      <c r="A11" s="258" t="s">
        <v>43</v>
      </c>
      <c r="B11" s="258"/>
      <c r="C11" s="258"/>
      <c r="D11" s="258"/>
      <c r="E11" s="258"/>
      <c r="F11" s="259" t="s">
        <v>90</v>
      </c>
      <c r="G11" s="26" t="s">
        <v>56</v>
      </c>
      <c r="H11" s="23"/>
      <c r="I11" s="23"/>
      <c r="J11" s="23"/>
      <c r="K11" s="23"/>
      <c r="L11" s="23"/>
      <c r="M11" s="32">
        <f t="shared" ref="M11:Z11" si="0">SUM(M13+M60+M99+M138)</f>
        <v>10783.16</v>
      </c>
      <c r="N11" s="32">
        <f t="shared" si="0"/>
        <v>43471.3</v>
      </c>
      <c r="O11" s="32">
        <f t="shared" si="0"/>
        <v>36692.300000000003</v>
      </c>
      <c r="P11" s="32">
        <f t="shared" si="0"/>
        <v>17807.099999999999</v>
      </c>
      <c r="Q11" s="32">
        <f t="shared" si="0"/>
        <v>31979.5</v>
      </c>
      <c r="R11" s="32">
        <f t="shared" si="0"/>
        <v>85302</v>
      </c>
      <c r="S11" s="32">
        <f>SUM(S13+S60+S99+S138)</f>
        <v>210118.7</v>
      </c>
      <c r="T11" s="32">
        <f t="shared" si="0"/>
        <v>253422.4</v>
      </c>
      <c r="U11" s="32">
        <f t="shared" si="0"/>
        <v>160660.09999999998</v>
      </c>
      <c r="V11" s="32">
        <f t="shared" si="0"/>
        <v>227558.63425999999</v>
      </c>
      <c r="W11" s="32">
        <f t="shared" si="0"/>
        <v>237429.976</v>
      </c>
      <c r="X11" s="32">
        <f t="shared" si="0"/>
        <v>119003.87599999999</v>
      </c>
      <c r="Y11" s="32">
        <f t="shared" si="0"/>
        <v>136000.28499999997</v>
      </c>
      <c r="Z11" s="32">
        <f t="shared" si="0"/>
        <v>43784.705000000002</v>
      </c>
    </row>
    <row r="12" spans="1:26" ht="16.5" customHeight="1" x14ac:dyDescent="0.25">
      <c r="A12" s="258"/>
      <c r="B12" s="258"/>
      <c r="C12" s="258"/>
      <c r="D12" s="258"/>
      <c r="E12" s="258"/>
      <c r="F12" s="259"/>
      <c r="G12" s="96"/>
      <c r="H12" s="23"/>
      <c r="I12" s="23"/>
      <c r="J12" s="23"/>
      <c r="K12" s="23"/>
      <c r="L12" s="23"/>
      <c r="M12" s="32"/>
      <c r="N12" s="32"/>
      <c r="O12" s="32"/>
      <c r="P12" s="32"/>
      <c r="Q12" s="32"/>
      <c r="R12" s="82"/>
      <c r="S12" s="77"/>
      <c r="T12" s="77"/>
      <c r="U12" s="77"/>
      <c r="V12" s="77"/>
      <c r="W12" s="168"/>
      <c r="X12" s="77"/>
      <c r="Y12" s="77"/>
      <c r="Z12" s="77"/>
    </row>
    <row r="13" spans="1:26" x14ac:dyDescent="0.25">
      <c r="A13" s="258" t="s">
        <v>43</v>
      </c>
      <c r="B13" s="258" t="s">
        <v>77</v>
      </c>
      <c r="C13" s="258"/>
      <c r="D13" s="258"/>
      <c r="E13" s="258"/>
      <c r="F13" s="259" t="s">
        <v>48</v>
      </c>
      <c r="G13" s="26" t="s">
        <v>21</v>
      </c>
      <c r="H13" s="23">
        <v>654</v>
      </c>
      <c r="I13" s="23"/>
      <c r="J13" s="23"/>
      <c r="K13" s="117">
        <v>710000000</v>
      </c>
      <c r="L13" s="23"/>
      <c r="M13" s="32">
        <f>SUM(M15:M59)</f>
        <v>2488.5</v>
      </c>
      <c r="N13" s="32">
        <f>SUM(N15:N59)</f>
        <v>27062.7</v>
      </c>
      <c r="O13" s="32">
        <f>SUM(O15:O59)</f>
        <v>12936.499999999998</v>
      </c>
      <c r="P13" s="32">
        <f>SUM(P15:P56)</f>
        <v>7717.8</v>
      </c>
      <c r="Q13" s="32">
        <f>SUM(Q15:Q56)</f>
        <v>13801.1</v>
      </c>
      <c r="R13" s="32">
        <f>SUM(R15:R59)</f>
        <v>21763.699999999997</v>
      </c>
      <c r="S13" s="32">
        <f t="shared" ref="S13:Z13" si="1">SUM(S15+S18+S41+S46+S52+S56)</f>
        <v>79922.7</v>
      </c>
      <c r="T13" s="32">
        <f t="shared" si="1"/>
        <v>98090.799999999988</v>
      </c>
      <c r="U13" s="32">
        <f t="shared" si="1"/>
        <v>64590.5</v>
      </c>
      <c r="V13" s="32">
        <f t="shared" si="1"/>
        <v>56573.862959999999</v>
      </c>
      <c r="W13" s="32">
        <f t="shared" si="1"/>
        <v>141429.14600000001</v>
      </c>
      <c r="X13" s="32">
        <f t="shared" si="1"/>
        <v>21057</v>
      </c>
      <c r="Y13" s="32">
        <f t="shared" si="1"/>
        <v>25105</v>
      </c>
      <c r="Z13" s="32">
        <f t="shared" si="1"/>
        <v>312.39999999999998</v>
      </c>
    </row>
    <row r="14" spans="1:26" x14ac:dyDescent="0.25">
      <c r="A14" s="258"/>
      <c r="B14" s="258"/>
      <c r="C14" s="258"/>
      <c r="D14" s="258"/>
      <c r="E14" s="258"/>
      <c r="F14" s="259"/>
      <c r="G14" s="21"/>
      <c r="H14" s="22">
        <v>654</v>
      </c>
      <c r="I14" s="22"/>
      <c r="J14" s="22"/>
      <c r="K14" s="22"/>
      <c r="L14" s="22"/>
      <c r="M14" s="33"/>
      <c r="N14" s="33"/>
      <c r="O14" s="33"/>
      <c r="P14" s="33"/>
      <c r="Q14" s="33"/>
      <c r="R14" s="83"/>
      <c r="S14" s="89"/>
      <c r="T14" s="89"/>
      <c r="U14" s="89"/>
      <c r="V14" s="89"/>
      <c r="W14" s="151"/>
      <c r="X14" s="77"/>
      <c r="Y14" s="77"/>
      <c r="Z14" s="77"/>
    </row>
    <row r="15" spans="1:26" ht="27" customHeight="1" x14ac:dyDescent="0.25">
      <c r="A15" s="241" t="s">
        <v>43</v>
      </c>
      <c r="B15" s="241" t="s">
        <v>77</v>
      </c>
      <c r="C15" s="241" t="s">
        <v>20</v>
      </c>
      <c r="D15" s="241" t="s">
        <v>77</v>
      </c>
      <c r="E15" s="241"/>
      <c r="F15" s="79" t="s">
        <v>233</v>
      </c>
      <c r="G15" s="74"/>
      <c r="H15" s="25">
        <v>654</v>
      </c>
      <c r="I15" s="25">
        <v>5</v>
      </c>
      <c r="J15" s="25">
        <v>1</v>
      </c>
      <c r="K15" s="25">
        <v>710100000</v>
      </c>
      <c r="L15" s="112"/>
      <c r="M15" s="85">
        <v>49.5</v>
      </c>
      <c r="N15" s="85">
        <v>29.6</v>
      </c>
      <c r="O15" s="85">
        <v>2987.2</v>
      </c>
      <c r="P15" s="85">
        <v>68.599999999999994</v>
      </c>
      <c r="Q15" s="85">
        <v>76.099999999999994</v>
      </c>
      <c r="R15" s="107">
        <v>84</v>
      </c>
      <c r="S15" s="107">
        <v>59.2</v>
      </c>
      <c r="T15" s="174">
        <v>121.2</v>
      </c>
      <c r="U15" s="107">
        <v>95.8</v>
      </c>
      <c r="V15" s="107">
        <f>V16+V17</f>
        <v>56.987819999999999</v>
      </c>
      <c r="W15" s="33">
        <f>W16+W17</f>
        <v>53</v>
      </c>
      <c r="X15" s="33">
        <f>X16+X17</f>
        <v>53</v>
      </c>
      <c r="Y15" s="33">
        <f>Y16+Y17</f>
        <v>53</v>
      </c>
      <c r="Z15" s="33">
        <f>Z16+Z17</f>
        <v>53</v>
      </c>
    </row>
    <row r="16" spans="1:26" ht="27" customHeight="1" x14ac:dyDescent="0.25">
      <c r="A16" s="242"/>
      <c r="B16" s="242"/>
      <c r="C16" s="242"/>
      <c r="D16" s="242"/>
      <c r="E16" s="242"/>
      <c r="F16" s="24" t="s">
        <v>284</v>
      </c>
      <c r="G16" s="109"/>
      <c r="H16" s="25">
        <v>654</v>
      </c>
      <c r="I16" s="25">
        <v>5</v>
      </c>
      <c r="J16" s="25">
        <v>1</v>
      </c>
      <c r="K16" s="25">
        <v>710160340</v>
      </c>
      <c r="L16" s="110">
        <v>244</v>
      </c>
      <c r="M16" s="111"/>
      <c r="N16" s="111"/>
      <c r="O16" s="111"/>
      <c r="P16" s="111"/>
      <c r="Q16" s="111"/>
      <c r="R16" s="111"/>
      <c r="S16" s="111">
        <v>4.8</v>
      </c>
      <c r="T16" s="175">
        <v>72.3</v>
      </c>
      <c r="U16" s="113">
        <v>49.4</v>
      </c>
      <c r="V16" s="113">
        <v>8.4016599999999997</v>
      </c>
      <c r="W16" s="162">
        <v>3</v>
      </c>
      <c r="X16" s="162">
        <v>3</v>
      </c>
      <c r="Y16" s="162">
        <v>3</v>
      </c>
      <c r="Z16" s="162">
        <v>3</v>
      </c>
    </row>
    <row r="17" spans="1:26" ht="27" customHeight="1" x14ac:dyDescent="0.25">
      <c r="A17" s="243"/>
      <c r="B17" s="243"/>
      <c r="C17" s="243"/>
      <c r="D17" s="243"/>
      <c r="E17" s="243"/>
      <c r="F17" s="24" t="s">
        <v>285</v>
      </c>
      <c r="G17" s="109"/>
      <c r="H17" s="25">
        <v>654</v>
      </c>
      <c r="I17" s="25">
        <v>5</v>
      </c>
      <c r="J17" s="25">
        <v>1</v>
      </c>
      <c r="K17" s="25">
        <v>710166010</v>
      </c>
      <c r="L17" s="110">
        <v>244</v>
      </c>
      <c r="M17" s="111"/>
      <c r="N17" s="111"/>
      <c r="O17" s="111"/>
      <c r="P17" s="111"/>
      <c r="Q17" s="111"/>
      <c r="R17" s="111"/>
      <c r="S17" s="111">
        <v>54.4</v>
      </c>
      <c r="T17" s="162">
        <v>48.9</v>
      </c>
      <c r="U17" s="113">
        <v>46.4</v>
      </c>
      <c r="V17" s="113">
        <v>48.58616</v>
      </c>
      <c r="W17" s="162">
        <v>50</v>
      </c>
      <c r="X17" s="162">
        <v>50</v>
      </c>
      <c r="Y17" s="162">
        <v>50</v>
      </c>
      <c r="Z17" s="162">
        <v>50</v>
      </c>
    </row>
    <row r="18" spans="1:26" ht="52.5" customHeight="1" x14ac:dyDescent="0.25">
      <c r="A18" s="241" t="s">
        <v>43</v>
      </c>
      <c r="B18" s="241" t="s">
        <v>77</v>
      </c>
      <c r="C18" s="241" t="s">
        <v>154</v>
      </c>
      <c r="D18" s="241" t="s">
        <v>6</v>
      </c>
      <c r="E18" s="252"/>
      <c r="F18" s="19" t="s">
        <v>226</v>
      </c>
      <c r="G18" s="21"/>
      <c r="H18" s="25">
        <v>654</v>
      </c>
      <c r="I18" s="25">
        <v>5</v>
      </c>
      <c r="J18" s="25">
        <v>2</v>
      </c>
      <c r="K18" s="25">
        <v>710200000</v>
      </c>
      <c r="L18" s="117"/>
      <c r="M18" s="118">
        <v>2439</v>
      </c>
      <c r="N18" s="118">
        <v>24662.400000000001</v>
      </c>
      <c r="O18" s="118">
        <v>9163.1</v>
      </c>
      <c r="P18" s="118">
        <v>7143.2</v>
      </c>
      <c r="Q18" s="118">
        <v>13158.3</v>
      </c>
      <c r="R18" s="119">
        <v>4602</v>
      </c>
      <c r="S18" s="119">
        <v>4140.3</v>
      </c>
      <c r="T18" s="176">
        <f>SUM(T19:T39)</f>
        <v>2313.9000000000005</v>
      </c>
      <c r="U18" s="119">
        <f>SUM(U19:U39)</f>
        <v>30283.800000000003</v>
      </c>
      <c r="V18" s="183">
        <f>SUM(V19:V40)</f>
        <v>27845.670129999999</v>
      </c>
      <c r="W18" s="183">
        <f>SUM(W19:W40)</f>
        <v>26019.05</v>
      </c>
      <c r="X18" s="183">
        <f t="shared" ref="W18:Z18" si="2">SUM(X19:X40)</f>
        <v>20553.599999999999</v>
      </c>
      <c r="Y18" s="183">
        <f t="shared" si="2"/>
        <v>24602.6</v>
      </c>
      <c r="Z18" s="183">
        <f t="shared" si="2"/>
        <v>3</v>
      </c>
    </row>
    <row r="19" spans="1:26" ht="26.25" customHeight="1" x14ac:dyDescent="0.25">
      <c r="A19" s="242"/>
      <c r="B19" s="242"/>
      <c r="C19" s="242"/>
      <c r="D19" s="242"/>
      <c r="E19" s="253"/>
      <c r="F19" s="249" t="s">
        <v>286</v>
      </c>
      <c r="G19" s="120"/>
      <c r="H19" s="25">
        <v>654</v>
      </c>
      <c r="I19" s="25">
        <v>5</v>
      </c>
      <c r="J19" s="25">
        <v>2</v>
      </c>
      <c r="K19" s="25">
        <v>710201440</v>
      </c>
      <c r="L19" s="110">
        <v>243</v>
      </c>
      <c r="M19" s="121"/>
      <c r="N19" s="121"/>
      <c r="O19" s="121"/>
      <c r="P19" s="121"/>
      <c r="Q19" s="121"/>
      <c r="R19" s="121"/>
      <c r="S19" s="123" t="s">
        <v>196</v>
      </c>
      <c r="T19" s="166">
        <v>1719.4</v>
      </c>
      <c r="U19" s="123">
        <v>4994.7</v>
      </c>
      <c r="V19" s="184">
        <v>2334.2670400000002</v>
      </c>
      <c r="W19" s="165">
        <v>26000</v>
      </c>
      <c r="X19" s="165">
        <v>20550</v>
      </c>
      <c r="Y19" s="165">
        <v>24600</v>
      </c>
      <c r="Z19" s="165">
        <v>0</v>
      </c>
    </row>
    <row r="20" spans="1:26" ht="26.25" customHeight="1" x14ac:dyDescent="0.25">
      <c r="A20" s="242"/>
      <c r="B20" s="242"/>
      <c r="C20" s="242"/>
      <c r="D20" s="242"/>
      <c r="E20" s="253"/>
      <c r="F20" s="250"/>
      <c r="G20" s="120"/>
      <c r="H20" s="25">
        <v>654</v>
      </c>
      <c r="I20" s="25">
        <v>5</v>
      </c>
      <c r="J20" s="25">
        <v>2</v>
      </c>
      <c r="K20" s="25">
        <v>710201440</v>
      </c>
      <c r="L20" s="110">
        <v>244</v>
      </c>
      <c r="M20" s="121"/>
      <c r="N20" s="121"/>
      <c r="O20" s="121"/>
      <c r="P20" s="121"/>
      <c r="Q20" s="121"/>
      <c r="R20" s="121"/>
      <c r="S20" s="123"/>
      <c r="T20" s="166">
        <v>322.8</v>
      </c>
      <c r="U20" s="123">
        <v>406.3</v>
      </c>
      <c r="V20" s="184">
        <v>1258.0192400000001</v>
      </c>
      <c r="W20" s="165">
        <v>0</v>
      </c>
      <c r="X20" s="165">
        <v>0</v>
      </c>
      <c r="Y20" s="165">
        <v>0</v>
      </c>
      <c r="Z20" s="165">
        <v>0</v>
      </c>
    </row>
    <row r="21" spans="1:26" ht="26.25" customHeight="1" x14ac:dyDescent="0.25">
      <c r="A21" s="242"/>
      <c r="B21" s="242"/>
      <c r="C21" s="242"/>
      <c r="D21" s="242"/>
      <c r="E21" s="253"/>
      <c r="F21" s="250"/>
      <c r="G21" s="120"/>
      <c r="H21" s="25">
        <v>654</v>
      </c>
      <c r="I21" s="25">
        <v>5</v>
      </c>
      <c r="J21" s="25">
        <v>2</v>
      </c>
      <c r="K21" s="25" t="s">
        <v>326</v>
      </c>
      <c r="L21" s="110">
        <v>243</v>
      </c>
      <c r="M21" s="121"/>
      <c r="N21" s="121"/>
      <c r="O21" s="121"/>
      <c r="P21" s="121"/>
      <c r="Q21" s="121"/>
      <c r="R21" s="121"/>
      <c r="S21" s="123"/>
      <c r="T21" s="166">
        <v>28.6</v>
      </c>
      <c r="U21" s="123">
        <v>6.6</v>
      </c>
      <c r="V21" s="184">
        <v>0.23344999999999999</v>
      </c>
      <c r="W21" s="165">
        <v>4.05</v>
      </c>
      <c r="X21" s="165">
        <v>1</v>
      </c>
      <c r="Y21" s="165">
        <v>1</v>
      </c>
      <c r="Z21" s="165">
        <v>1</v>
      </c>
    </row>
    <row r="22" spans="1:26" ht="24" customHeight="1" x14ac:dyDescent="0.25">
      <c r="A22" s="242"/>
      <c r="B22" s="242"/>
      <c r="C22" s="242"/>
      <c r="D22" s="242"/>
      <c r="E22" s="253"/>
      <c r="F22" s="251"/>
      <c r="G22" s="120"/>
      <c r="H22" s="25">
        <v>654</v>
      </c>
      <c r="I22" s="25">
        <v>5</v>
      </c>
      <c r="J22" s="25">
        <v>2</v>
      </c>
      <c r="K22" s="25" t="s">
        <v>326</v>
      </c>
      <c r="L22" s="110">
        <v>244</v>
      </c>
      <c r="M22" s="121"/>
      <c r="N22" s="121"/>
      <c r="O22" s="121"/>
      <c r="P22" s="121"/>
      <c r="Q22" s="121"/>
      <c r="R22" s="121"/>
      <c r="S22" s="123"/>
      <c r="T22" s="166">
        <v>3.8</v>
      </c>
      <c r="U22" s="123">
        <v>3.5</v>
      </c>
      <c r="V22" s="184">
        <v>12.707269999999999</v>
      </c>
      <c r="W22" s="124">
        <v>0</v>
      </c>
      <c r="X22" s="124">
        <v>0</v>
      </c>
      <c r="Y22" s="165">
        <v>0</v>
      </c>
      <c r="Z22" s="165">
        <v>0</v>
      </c>
    </row>
    <row r="23" spans="1:26" ht="48" customHeight="1" x14ac:dyDescent="0.25">
      <c r="A23" s="242"/>
      <c r="B23" s="242"/>
      <c r="C23" s="242"/>
      <c r="D23" s="242"/>
      <c r="E23" s="253"/>
      <c r="F23" s="170" t="s">
        <v>380</v>
      </c>
      <c r="G23" s="120"/>
      <c r="H23" s="25">
        <v>654</v>
      </c>
      <c r="I23" s="25">
        <v>5</v>
      </c>
      <c r="J23" s="25">
        <v>2</v>
      </c>
      <c r="K23" s="25">
        <v>710209505</v>
      </c>
      <c r="L23" s="110">
        <v>243</v>
      </c>
      <c r="M23" s="121"/>
      <c r="N23" s="121"/>
      <c r="O23" s="121"/>
      <c r="P23" s="121"/>
      <c r="Q23" s="121"/>
      <c r="R23" s="121"/>
      <c r="S23" s="123"/>
      <c r="T23" s="166"/>
      <c r="U23" s="123">
        <v>1353</v>
      </c>
      <c r="V23" s="113">
        <v>1352.9957300000001</v>
      </c>
      <c r="W23" s="165">
        <v>0</v>
      </c>
      <c r="X23" s="165">
        <v>0</v>
      </c>
      <c r="Y23" s="165">
        <v>0</v>
      </c>
      <c r="Z23" s="165">
        <v>0</v>
      </c>
    </row>
    <row r="24" spans="1:26" ht="64.5" customHeight="1" x14ac:dyDescent="0.25">
      <c r="A24" s="242"/>
      <c r="B24" s="242"/>
      <c r="C24" s="242"/>
      <c r="D24" s="242"/>
      <c r="E24" s="253"/>
      <c r="F24" s="170" t="s">
        <v>382</v>
      </c>
      <c r="G24" s="120"/>
      <c r="H24" s="25">
        <v>654</v>
      </c>
      <c r="I24" s="25">
        <v>5</v>
      </c>
      <c r="J24" s="25">
        <v>2</v>
      </c>
      <c r="K24" s="25" t="s">
        <v>341</v>
      </c>
      <c r="L24" s="110">
        <v>243</v>
      </c>
      <c r="M24" s="121"/>
      <c r="N24" s="121"/>
      <c r="O24" s="121"/>
      <c r="P24" s="121"/>
      <c r="Q24" s="121"/>
      <c r="R24" s="121"/>
      <c r="S24" s="123"/>
      <c r="T24" s="166"/>
      <c r="U24" s="123">
        <v>0.3</v>
      </c>
      <c r="V24" s="185">
        <v>0.13531000000000001</v>
      </c>
      <c r="W24" s="165">
        <v>0</v>
      </c>
      <c r="X24" s="165">
        <v>0</v>
      </c>
      <c r="Y24" s="165">
        <v>0</v>
      </c>
      <c r="Z24" s="165">
        <v>0</v>
      </c>
    </row>
    <row r="25" spans="1:26" ht="51" customHeight="1" x14ac:dyDescent="0.25">
      <c r="A25" s="242"/>
      <c r="B25" s="242"/>
      <c r="C25" s="242"/>
      <c r="D25" s="242"/>
      <c r="E25" s="253"/>
      <c r="F25" s="170" t="s">
        <v>380</v>
      </c>
      <c r="G25" s="120"/>
      <c r="H25" s="25">
        <v>654</v>
      </c>
      <c r="I25" s="25">
        <v>5</v>
      </c>
      <c r="J25" s="25">
        <v>2</v>
      </c>
      <c r="K25" s="25">
        <v>710209605</v>
      </c>
      <c r="L25" s="110">
        <v>243</v>
      </c>
      <c r="M25" s="121"/>
      <c r="N25" s="121"/>
      <c r="O25" s="121"/>
      <c r="P25" s="121"/>
      <c r="Q25" s="121"/>
      <c r="R25" s="121"/>
      <c r="S25" s="123"/>
      <c r="T25" s="166"/>
      <c r="U25" s="123">
        <v>1336.3</v>
      </c>
      <c r="V25" s="185">
        <v>0</v>
      </c>
      <c r="W25" s="165">
        <v>0</v>
      </c>
      <c r="X25" s="165">
        <v>0</v>
      </c>
      <c r="Y25" s="165">
        <v>0</v>
      </c>
      <c r="Z25" s="165">
        <v>0</v>
      </c>
    </row>
    <row r="26" spans="1:26" ht="52.5" customHeight="1" x14ac:dyDescent="0.25">
      <c r="A26" s="242"/>
      <c r="B26" s="242"/>
      <c r="C26" s="242"/>
      <c r="D26" s="242"/>
      <c r="E26" s="253"/>
      <c r="F26" s="170" t="s">
        <v>381</v>
      </c>
      <c r="G26" s="120"/>
      <c r="H26" s="25">
        <v>654</v>
      </c>
      <c r="I26" s="25">
        <v>5</v>
      </c>
      <c r="J26" s="25">
        <v>2</v>
      </c>
      <c r="K26" s="25" t="s">
        <v>342</v>
      </c>
      <c r="L26" s="110">
        <v>243</v>
      </c>
      <c r="M26" s="121"/>
      <c r="N26" s="121"/>
      <c r="O26" s="121"/>
      <c r="P26" s="121"/>
      <c r="Q26" s="121"/>
      <c r="R26" s="121"/>
      <c r="S26" s="123"/>
      <c r="T26" s="166"/>
      <c r="U26" s="123">
        <v>0</v>
      </c>
      <c r="V26" s="185">
        <v>0</v>
      </c>
      <c r="W26" s="165">
        <v>0</v>
      </c>
      <c r="X26" s="165">
        <v>0</v>
      </c>
      <c r="Y26" s="165">
        <v>0</v>
      </c>
      <c r="Z26" s="165">
        <v>0</v>
      </c>
    </row>
    <row r="27" spans="1:26" ht="53.25" customHeight="1" x14ac:dyDescent="0.25">
      <c r="A27" s="242"/>
      <c r="B27" s="242"/>
      <c r="C27" s="242"/>
      <c r="D27" s="242"/>
      <c r="E27" s="253"/>
      <c r="F27" s="170" t="s">
        <v>380</v>
      </c>
      <c r="G27" s="120"/>
      <c r="H27" s="25">
        <v>654</v>
      </c>
      <c r="I27" s="25">
        <v>5</v>
      </c>
      <c r="J27" s="25">
        <v>2</v>
      </c>
      <c r="K27" s="25">
        <v>710209505</v>
      </c>
      <c r="L27" s="110">
        <v>414</v>
      </c>
      <c r="M27" s="121"/>
      <c r="N27" s="121"/>
      <c r="O27" s="121"/>
      <c r="P27" s="121"/>
      <c r="Q27" s="121"/>
      <c r="R27" s="121"/>
      <c r="S27" s="123"/>
      <c r="T27" s="166"/>
      <c r="U27" s="123">
        <v>841</v>
      </c>
      <c r="V27" s="184">
        <v>6950.3120399999998</v>
      </c>
      <c r="W27" s="165">
        <v>0</v>
      </c>
      <c r="X27" s="165">
        <v>0</v>
      </c>
      <c r="Y27" s="165">
        <v>0</v>
      </c>
      <c r="Z27" s="165">
        <v>0</v>
      </c>
    </row>
    <row r="28" spans="1:26" ht="60.75" customHeight="1" x14ac:dyDescent="0.25">
      <c r="A28" s="242"/>
      <c r="B28" s="242"/>
      <c r="C28" s="242"/>
      <c r="D28" s="242"/>
      <c r="E28" s="253"/>
      <c r="F28" s="170" t="s">
        <v>383</v>
      </c>
      <c r="G28" s="120"/>
      <c r="H28" s="25">
        <v>654</v>
      </c>
      <c r="I28" s="25">
        <v>5</v>
      </c>
      <c r="J28" s="25">
        <v>2</v>
      </c>
      <c r="K28" s="25" t="s">
        <v>341</v>
      </c>
      <c r="L28" s="110">
        <v>414</v>
      </c>
      <c r="M28" s="121"/>
      <c r="N28" s="121"/>
      <c r="O28" s="121"/>
      <c r="P28" s="121"/>
      <c r="Q28" s="121"/>
      <c r="R28" s="121"/>
      <c r="S28" s="123"/>
      <c r="T28" s="166"/>
      <c r="U28" s="123">
        <v>1.1000000000000001</v>
      </c>
      <c r="V28" s="185">
        <v>1.2950999999999999</v>
      </c>
      <c r="W28" s="165">
        <v>0</v>
      </c>
      <c r="X28" s="165">
        <v>0</v>
      </c>
      <c r="Y28" s="165">
        <v>0</v>
      </c>
      <c r="Z28" s="165">
        <v>0</v>
      </c>
    </row>
    <row r="29" spans="1:26" ht="58.5" customHeight="1" x14ac:dyDescent="0.25">
      <c r="A29" s="242"/>
      <c r="B29" s="242"/>
      <c r="C29" s="242"/>
      <c r="D29" s="242"/>
      <c r="E29" s="253"/>
      <c r="F29" s="170" t="s">
        <v>380</v>
      </c>
      <c r="G29" s="120"/>
      <c r="H29" s="25">
        <v>654</v>
      </c>
      <c r="I29" s="25">
        <v>5</v>
      </c>
      <c r="J29" s="25">
        <v>2</v>
      </c>
      <c r="K29" s="25">
        <v>710209605</v>
      </c>
      <c r="L29" s="110">
        <v>414</v>
      </c>
      <c r="M29" s="121"/>
      <c r="N29" s="121"/>
      <c r="O29" s="121"/>
      <c r="P29" s="121"/>
      <c r="Q29" s="121"/>
      <c r="R29" s="121"/>
      <c r="S29" s="123"/>
      <c r="T29" s="166"/>
      <c r="U29" s="123">
        <v>10636.9</v>
      </c>
      <c r="V29" s="185">
        <v>11023.829</v>
      </c>
      <c r="W29" s="165">
        <v>0</v>
      </c>
      <c r="X29" s="165">
        <v>0</v>
      </c>
      <c r="Y29" s="165">
        <v>0</v>
      </c>
      <c r="Z29" s="165">
        <v>0</v>
      </c>
    </row>
    <row r="30" spans="1:26" ht="47.25" customHeight="1" x14ac:dyDescent="0.25">
      <c r="A30" s="242"/>
      <c r="B30" s="242"/>
      <c r="C30" s="242"/>
      <c r="D30" s="242"/>
      <c r="E30" s="253"/>
      <c r="F30" s="170" t="s">
        <v>381</v>
      </c>
      <c r="G30" s="120"/>
      <c r="H30" s="25">
        <v>654</v>
      </c>
      <c r="I30" s="25">
        <v>5</v>
      </c>
      <c r="J30" s="25">
        <v>2</v>
      </c>
      <c r="K30" s="25" t="s">
        <v>342</v>
      </c>
      <c r="L30" s="110">
        <v>414</v>
      </c>
      <c r="M30" s="121"/>
      <c r="N30" s="121"/>
      <c r="O30" s="121"/>
      <c r="P30" s="121"/>
      <c r="Q30" s="121"/>
      <c r="R30" s="121"/>
      <c r="S30" s="123"/>
      <c r="T30" s="166"/>
      <c r="U30" s="123">
        <v>0</v>
      </c>
      <c r="V30" s="185">
        <v>1.1899</v>
      </c>
      <c r="W30" s="165">
        <v>0</v>
      </c>
      <c r="X30" s="165">
        <v>0</v>
      </c>
      <c r="Y30" s="165">
        <v>0</v>
      </c>
      <c r="Z30" s="165">
        <v>0</v>
      </c>
    </row>
    <row r="31" spans="1:26" ht="24" customHeight="1" x14ac:dyDescent="0.25">
      <c r="A31" s="242"/>
      <c r="B31" s="242"/>
      <c r="C31" s="242"/>
      <c r="D31" s="242"/>
      <c r="E31" s="253"/>
      <c r="F31" s="170" t="s">
        <v>328</v>
      </c>
      <c r="G31" s="120"/>
      <c r="H31" s="25">
        <v>654</v>
      </c>
      <c r="I31" s="25">
        <v>5</v>
      </c>
      <c r="J31" s="25">
        <v>2</v>
      </c>
      <c r="K31" s="25">
        <v>710200820</v>
      </c>
      <c r="L31" s="110">
        <v>414</v>
      </c>
      <c r="M31" s="121"/>
      <c r="N31" s="121"/>
      <c r="O31" s="121"/>
      <c r="P31" s="121"/>
      <c r="Q31" s="121"/>
      <c r="R31" s="121"/>
      <c r="S31" s="123"/>
      <c r="T31" s="166"/>
      <c r="U31" s="123">
        <v>10458.1</v>
      </c>
      <c r="V31" s="185">
        <v>0</v>
      </c>
      <c r="W31" s="165">
        <v>0</v>
      </c>
      <c r="X31" s="165">
        <v>0</v>
      </c>
      <c r="Y31" s="165">
        <v>0</v>
      </c>
      <c r="Z31" s="165">
        <v>0</v>
      </c>
    </row>
    <row r="32" spans="1:26" ht="24" customHeight="1" x14ac:dyDescent="0.25">
      <c r="A32" s="242"/>
      <c r="B32" s="242"/>
      <c r="C32" s="242"/>
      <c r="D32" s="242"/>
      <c r="E32" s="253"/>
      <c r="F32" s="170" t="s">
        <v>328</v>
      </c>
      <c r="G32" s="120"/>
      <c r="H32" s="25">
        <v>654</v>
      </c>
      <c r="I32" s="25">
        <v>5</v>
      </c>
      <c r="J32" s="25">
        <v>2</v>
      </c>
      <c r="K32" s="25" t="s">
        <v>372</v>
      </c>
      <c r="L32" s="110">
        <v>414</v>
      </c>
      <c r="M32" s="121"/>
      <c r="N32" s="121"/>
      <c r="O32" s="121"/>
      <c r="P32" s="121"/>
      <c r="Q32" s="121"/>
      <c r="R32" s="121"/>
      <c r="S32" s="123"/>
      <c r="T32" s="166"/>
      <c r="U32" s="123">
        <v>1</v>
      </c>
      <c r="V32" s="185">
        <v>300</v>
      </c>
      <c r="W32" s="165">
        <v>0</v>
      </c>
      <c r="X32" s="165">
        <v>0</v>
      </c>
      <c r="Y32" s="165">
        <v>0</v>
      </c>
      <c r="Z32" s="165">
        <v>0</v>
      </c>
    </row>
    <row r="33" spans="1:26" ht="26.25" customHeight="1" x14ac:dyDescent="0.25">
      <c r="A33" s="242"/>
      <c r="B33" s="242"/>
      <c r="C33" s="242"/>
      <c r="D33" s="242"/>
      <c r="E33" s="253"/>
      <c r="F33" s="24" t="s">
        <v>288</v>
      </c>
      <c r="G33" s="120"/>
      <c r="H33" s="25">
        <v>654</v>
      </c>
      <c r="I33" s="25">
        <v>5</v>
      </c>
      <c r="J33" s="25">
        <v>2</v>
      </c>
      <c r="K33" s="25" t="s">
        <v>289</v>
      </c>
      <c r="L33" s="110">
        <v>414</v>
      </c>
      <c r="M33" s="121"/>
      <c r="N33" s="121"/>
      <c r="O33" s="121"/>
      <c r="P33" s="121"/>
      <c r="Q33" s="121"/>
      <c r="R33" s="121"/>
      <c r="S33" s="123">
        <v>1000</v>
      </c>
      <c r="T33" s="166"/>
      <c r="U33" s="123">
        <v>0</v>
      </c>
      <c r="V33" s="185">
        <v>0</v>
      </c>
      <c r="W33" s="165">
        <v>0</v>
      </c>
      <c r="X33" s="165">
        <v>0</v>
      </c>
      <c r="Y33" s="165">
        <v>0</v>
      </c>
      <c r="Z33" s="165">
        <v>0</v>
      </c>
    </row>
    <row r="34" spans="1:26" ht="26.25" customHeight="1" x14ac:dyDescent="0.25">
      <c r="A34" s="242"/>
      <c r="B34" s="242"/>
      <c r="C34" s="242"/>
      <c r="D34" s="242"/>
      <c r="E34" s="253"/>
      <c r="F34" s="24" t="s">
        <v>290</v>
      </c>
      <c r="G34" s="120"/>
      <c r="H34" s="25">
        <v>654</v>
      </c>
      <c r="I34" s="25">
        <v>5</v>
      </c>
      <c r="J34" s="25">
        <v>2</v>
      </c>
      <c r="K34" s="25">
        <v>710260330</v>
      </c>
      <c r="L34" s="110">
        <v>243</v>
      </c>
      <c r="M34" s="121"/>
      <c r="N34" s="121"/>
      <c r="O34" s="121"/>
      <c r="P34" s="121"/>
      <c r="Q34" s="121"/>
      <c r="R34" s="121"/>
      <c r="S34" s="123">
        <v>6.3</v>
      </c>
      <c r="T34" s="166"/>
      <c r="U34" s="123">
        <v>177.6</v>
      </c>
      <c r="V34" s="184">
        <v>62.7</v>
      </c>
      <c r="W34" s="166">
        <v>15</v>
      </c>
      <c r="X34" s="165">
        <v>2.6</v>
      </c>
      <c r="Y34" s="165">
        <v>1.6</v>
      </c>
      <c r="Z34" s="165">
        <v>2</v>
      </c>
    </row>
    <row r="35" spans="1:26" ht="26.25" customHeight="1" x14ac:dyDescent="0.25">
      <c r="A35" s="242"/>
      <c r="B35" s="242"/>
      <c r="C35" s="242"/>
      <c r="D35" s="242"/>
      <c r="E35" s="253"/>
      <c r="F35" s="24" t="s">
        <v>290</v>
      </c>
      <c r="G35" s="120"/>
      <c r="H35" s="25">
        <v>654</v>
      </c>
      <c r="I35" s="25">
        <v>5</v>
      </c>
      <c r="J35" s="25">
        <v>2</v>
      </c>
      <c r="K35" s="25">
        <v>710260330</v>
      </c>
      <c r="L35" s="110">
        <v>244</v>
      </c>
      <c r="M35" s="121"/>
      <c r="N35" s="121"/>
      <c r="O35" s="121"/>
      <c r="P35" s="121"/>
      <c r="Q35" s="121"/>
      <c r="R35" s="121"/>
      <c r="S35" s="123">
        <v>179.5</v>
      </c>
      <c r="T35" s="166">
        <v>239.3</v>
      </c>
      <c r="U35" s="123">
        <v>67.400000000000006</v>
      </c>
      <c r="V35" s="184">
        <v>253.44800000000001</v>
      </c>
      <c r="W35" s="165">
        <v>0</v>
      </c>
      <c r="X35" s="165">
        <v>0</v>
      </c>
      <c r="Y35" s="165">
        <v>0</v>
      </c>
      <c r="Z35" s="165">
        <v>0</v>
      </c>
    </row>
    <row r="36" spans="1:26" ht="26.25" customHeight="1" x14ac:dyDescent="0.25">
      <c r="A36" s="242"/>
      <c r="B36" s="242"/>
      <c r="C36" s="242"/>
      <c r="D36" s="242"/>
      <c r="E36" s="253"/>
      <c r="F36" s="24" t="s">
        <v>290</v>
      </c>
      <c r="G36" s="120"/>
      <c r="H36" s="25">
        <v>654</v>
      </c>
      <c r="I36" s="25">
        <v>5</v>
      </c>
      <c r="J36" s="25">
        <v>2</v>
      </c>
      <c r="K36" s="25">
        <v>710260330</v>
      </c>
      <c r="L36" s="110">
        <v>414</v>
      </c>
      <c r="M36" s="121"/>
      <c r="N36" s="121"/>
      <c r="O36" s="121"/>
      <c r="P36" s="121"/>
      <c r="Q36" s="121"/>
      <c r="R36" s="121"/>
      <c r="S36" s="123"/>
      <c r="T36" s="166"/>
      <c r="U36" s="123"/>
      <c r="V36" s="184">
        <v>105.77323</v>
      </c>
      <c r="W36" s="165">
        <v>0</v>
      </c>
      <c r="X36" s="165">
        <v>0</v>
      </c>
      <c r="Y36" s="165">
        <v>0</v>
      </c>
      <c r="Z36" s="165">
        <v>0</v>
      </c>
    </row>
    <row r="37" spans="1:26" ht="26.25" customHeight="1" x14ac:dyDescent="0.25">
      <c r="A37" s="242"/>
      <c r="B37" s="242"/>
      <c r="C37" s="242"/>
      <c r="D37" s="242"/>
      <c r="E37" s="253"/>
      <c r="F37" s="24" t="s">
        <v>290</v>
      </c>
      <c r="G37" s="120"/>
      <c r="H37" s="25">
        <v>654</v>
      </c>
      <c r="I37" s="25">
        <v>5</v>
      </c>
      <c r="J37" s="25">
        <v>2</v>
      </c>
      <c r="K37" s="25">
        <v>710260330</v>
      </c>
      <c r="L37" s="110">
        <v>811</v>
      </c>
      <c r="M37" s="121"/>
      <c r="N37" s="121"/>
      <c r="O37" s="121"/>
      <c r="P37" s="121"/>
      <c r="Q37" s="121"/>
      <c r="R37" s="121"/>
      <c r="S37" s="123"/>
      <c r="T37" s="166"/>
      <c r="U37" s="123"/>
      <c r="V37" s="184">
        <v>3000</v>
      </c>
      <c r="W37" s="165">
        <v>0</v>
      </c>
      <c r="X37" s="165">
        <v>0</v>
      </c>
      <c r="Y37" s="165">
        <v>0</v>
      </c>
      <c r="Z37" s="165">
        <v>0</v>
      </c>
    </row>
    <row r="38" spans="1:26" ht="18.75" customHeight="1" x14ac:dyDescent="0.25">
      <c r="A38" s="242"/>
      <c r="B38" s="242"/>
      <c r="C38" s="242"/>
      <c r="D38" s="242"/>
      <c r="E38" s="253"/>
      <c r="F38" s="255" t="s">
        <v>290</v>
      </c>
      <c r="G38" s="120"/>
      <c r="H38" s="25">
        <v>654</v>
      </c>
      <c r="I38" s="25">
        <v>5</v>
      </c>
      <c r="J38" s="25">
        <v>2</v>
      </c>
      <c r="K38" s="25" t="s">
        <v>373</v>
      </c>
      <c r="L38" s="110">
        <v>244</v>
      </c>
      <c r="M38" s="121"/>
      <c r="N38" s="121"/>
      <c r="O38" s="121"/>
      <c r="P38" s="121"/>
      <c r="Q38" s="121"/>
      <c r="R38" s="121"/>
      <c r="S38" s="123"/>
      <c r="T38" s="166"/>
      <c r="U38" s="123"/>
      <c r="V38" s="184">
        <v>104.66</v>
      </c>
      <c r="W38" s="165">
        <v>0</v>
      </c>
      <c r="X38" s="165">
        <v>0</v>
      </c>
      <c r="Y38" s="165">
        <v>0</v>
      </c>
      <c r="Z38" s="165">
        <v>0</v>
      </c>
    </row>
    <row r="39" spans="1:26" ht="21" customHeight="1" x14ac:dyDescent="0.25">
      <c r="A39" s="243"/>
      <c r="B39" s="243"/>
      <c r="C39" s="243"/>
      <c r="D39" s="243"/>
      <c r="E39" s="254"/>
      <c r="F39" s="255"/>
      <c r="G39" s="120"/>
      <c r="H39" s="25">
        <v>654</v>
      </c>
      <c r="I39" s="25">
        <v>5</v>
      </c>
      <c r="J39" s="25">
        <v>2</v>
      </c>
      <c r="K39" s="25" t="s">
        <v>373</v>
      </c>
      <c r="L39" s="110">
        <v>414</v>
      </c>
      <c r="M39" s="121"/>
      <c r="N39" s="121"/>
      <c r="O39" s="121"/>
      <c r="P39" s="121"/>
      <c r="Q39" s="121"/>
      <c r="R39" s="121"/>
      <c r="S39" s="123"/>
      <c r="T39" s="166"/>
      <c r="U39" s="123"/>
      <c r="V39" s="184">
        <v>1019.24</v>
      </c>
      <c r="W39" s="165">
        <v>0</v>
      </c>
      <c r="X39" s="165">
        <v>0</v>
      </c>
      <c r="Y39" s="165">
        <v>0</v>
      </c>
      <c r="Z39" s="165">
        <v>0</v>
      </c>
    </row>
    <row r="40" spans="1:26" ht="61.5" customHeight="1" x14ac:dyDescent="0.25">
      <c r="A40" s="180"/>
      <c r="B40" s="180"/>
      <c r="C40" s="180"/>
      <c r="D40" s="180"/>
      <c r="E40" s="181"/>
      <c r="F40" s="24" t="s">
        <v>379</v>
      </c>
      <c r="G40" s="182"/>
      <c r="H40" s="25">
        <v>654</v>
      </c>
      <c r="I40" s="25">
        <v>5</v>
      </c>
      <c r="J40" s="25">
        <v>2</v>
      </c>
      <c r="K40" s="25">
        <v>710260580</v>
      </c>
      <c r="L40" s="110">
        <v>244</v>
      </c>
      <c r="M40" s="121"/>
      <c r="N40" s="121"/>
      <c r="O40" s="121"/>
      <c r="P40" s="121"/>
      <c r="Q40" s="121"/>
      <c r="R40" s="121"/>
      <c r="S40" s="123"/>
      <c r="T40" s="166"/>
      <c r="U40" s="123">
        <v>67.400000000000006</v>
      </c>
      <c r="V40" s="184">
        <v>64.864819999999995</v>
      </c>
      <c r="W40" s="165">
        <v>0</v>
      </c>
      <c r="X40" s="165">
        <v>0</v>
      </c>
      <c r="Y40" s="165">
        <v>0</v>
      </c>
      <c r="Z40" s="165">
        <v>0</v>
      </c>
    </row>
    <row r="41" spans="1:26" ht="17.25" customHeight="1" x14ac:dyDescent="0.25">
      <c r="A41" s="241" t="s">
        <v>43</v>
      </c>
      <c r="B41" s="241" t="s">
        <v>77</v>
      </c>
      <c r="C41" s="241" t="s">
        <v>155</v>
      </c>
      <c r="D41" s="241" t="s">
        <v>96</v>
      </c>
      <c r="E41" s="241" t="s">
        <v>196</v>
      </c>
      <c r="F41" s="114" t="s">
        <v>227</v>
      </c>
      <c r="G41" s="101"/>
      <c r="H41" s="25">
        <v>654</v>
      </c>
      <c r="I41" s="25">
        <v>5</v>
      </c>
      <c r="J41" s="25">
        <v>3</v>
      </c>
      <c r="K41" s="25">
        <v>710300000</v>
      </c>
      <c r="L41" s="110"/>
      <c r="M41" s="123">
        <v>0</v>
      </c>
      <c r="N41" s="123">
        <v>369.7</v>
      </c>
      <c r="O41" s="123">
        <v>233.5</v>
      </c>
      <c r="P41" s="123">
        <v>268</v>
      </c>
      <c r="Q41" s="123">
        <v>268.2</v>
      </c>
      <c r="R41" s="123">
        <v>420.6</v>
      </c>
      <c r="S41" s="123">
        <v>268</v>
      </c>
      <c r="T41" s="166">
        <f>SUM(T42:T45)</f>
        <v>2094.8000000000002</v>
      </c>
      <c r="U41" s="166">
        <f>SUM(U42:U45)</f>
        <v>234.6</v>
      </c>
      <c r="V41" s="162">
        <f>SUM(V42:V45)</f>
        <v>190.21267</v>
      </c>
      <c r="W41" s="162">
        <f t="shared" ref="W41:Z41" si="3">SUM(W42:W45)</f>
        <v>256.39999999999998</v>
      </c>
      <c r="X41" s="162">
        <f t="shared" si="3"/>
        <v>256.39999999999998</v>
      </c>
      <c r="Y41" s="162">
        <f t="shared" si="3"/>
        <v>256.39999999999998</v>
      </c>
      <c r="Z41" s="162">
        <f t="shared" si="3"/>
        <v>256.39999999999998</v>
      </c>
    </row>
    <row r="42" spans="1:26" ht="17.25" customHeight="1" x14ac:dyDescent="0.25">
      <c r="A42" s="242"/>
      <c r="B42" s="242"/>
      <c r="C42" s="242"/>
      <c r="D42" s="242"/>
      <c r="E42" s="242"/>
      <c r="F42" s="114" t="s">
        <v>290</v>
      </c>
      <c r="G42" s="101"/>
      <c r="H42" s="25">
        <v>654</v>
      </c>
      <c r="I42" s="25">
        <v>5</v>
      </c>
      <c r="J42" s="25">
        <v>3</v>
      </c>
      <c r="K42" s="25">
        <v>710360330</v>
      </c>
      <c r="L42" s="110">
        <v>244</v>
      </c>
      <c r="M42" s="123"/>
      <c r="N42" s="123"/>
      <c r="O42" s="123"/>
      <c r="P42" s="123"/>
      <c r="Q42" s="123"/>
      <c r="R42" s="123"/>
      <c r="S42" s="123">
        <v>268</v>
      </c>
      <c r="T42" s="166">
        <v>209.5</v>
      </c>
      <c r="U42" s="123">
        <v>234.6</v>
      </c>
      <c r="V42" s="113">
        <v>190.21267</v>
      </c>
      <c r="W42" s="166">
        <v>256.39999999999998</v>
      </c>
      <c r="X42" s="166">
        <v>256.39999999999998</v>
      </c>
      <c r="Y42" s="166">
        <v>256.39999999999998</v>
      </c>
      <c r="Z42" s="165">
        <v>256.39999999999998</v>
      </c>
    </row>
    <row r="43" spans="1:26" ht="17.25" customHeight="1" x14ac:dyDescent="0.25">
      <c r="A43" s="242"/>
      <c r="B43" s="242"/>
      <c r="C43" s="242"/>
      <c r="D43" s="242"/>
      <c r="E43" s="242"/>
      <c r="F43" s="114" t="s">
        <v>290</v>
      </c>
      <c r="G43" s="101"/>
      <c r="H43" s="25">
        <v>654</v>
      </c>
      <c r="I43" s="25">
        <v>5</v>
      </c>
      <c r="J43" s="25">
        <v>3</v>
      </c>
      <c r="K43" s="25">
        <v>710360330</v>
      </c>
      <c r="L43" s="110">
        <v>243</v>
      </c>
      <c r="M43" s="123"/>
      <c r="N43" s="123"/>
      <c r="O43" s="123"/>
      <c r="P43" s="123"/>
      <c r="Q43" s="123"/>
      <c r="R43" s="123"/>
      <c r="S43" s="123">
        <v>0</v>
      </c>
      <c r="T43" s="166">
        <v>0</v>
      </c>
      <c r="U43" s="123">
        <v>0</v>
      </c>
      <c r="V43" s="113">
        <v>0</v>
      </c>
      <c r="W43" s="166">
        <v>0</v>
      </c>
      <c r="X43" s="165">
        <v>0</v>
      </c>
      <c r="Y43" s="165">
        <v>0</v>
      </c>
      <c r="Z43" s="165">
        <v>0</v>
      </c>
    </row>
    <row r="44" spans="1:26" ht="51.75" customHeight="1" x14ac:dyDescent="0.25">
      <c r="A44" s="242"/>
      <c r="B44" s="242"/>
      <c r="C44" s="242"/>
      <c r="D44" s="242"/>
      <c r="E44" s="242"/>
      <c r="F44" s="114" t="s">
        <v>321</v>
      </c>
      <c r="G44" s="101"/>
      <c r="H44" s="25">
        <v>654</v>
      </c>
      <c r="I44" s="25">
        <v>5</v>
      </c>
      <c r="J44" s="25">
        <v>3</v>
      </c>
      <c r="K44" s="25">
        <v>710300830</v>
      </c>
      <c r="L44" s="110">
        <v>243</v>
      </c>
      <c r="M44" s="123"/>
      <c r="N44" s="123"/>
      <c r="O44" s="123"/>
      <c r="P44" s="123"/>
      <c r="Q44" s="123"/>
      <c r="R44" s="123"/>
      <c r="S44" s="123">
        <v>0</v>
      </c>
      <c r="T44" s="166">
        <v>1830.2</v>
      </c>
      <c r="U44" s="123">
        <v>0</v>
      </c>
      <c r="V44" s="113">
        <v>0</v>
      </c>
      <c r="W44" s="123">
        <v>0</v>
      </c>
      <c r="X44" s="165">
        <v>0</v>
      </c>
      <c r="Y44" s="165">
        <v>0</v>
      </c>
      <c r="Z44" s="165">
        <v>0</v>
      </c>
    </row>
    <row r="45" spans="1:26" ht="36.75" customHeight="1" x14ac:dyDescent="0.25">
      <c r="A45" s="243"/>
      <c r="B45" s="243"/>
      <c r="C45" s="243"/>
      <c r="D45" s="243"/>
      <c r="E45" s="243"/>
      <c r="F45" s="114" t="s">
        <v>322</v>
      </c>
      <c r="G45" s="101"/>
      <c r="H45" s="25">
        <v>654</v>
      </c>
      <c r="I45" s="25">
        <v>5</v>
      </c>
      <c r="J45" s="25">
        <v>3</v>
      </c>
      <c r="K45" s="25" t="s">
        <v>323</v>
      </c>
      <c r="L45" s="110">
        <v>243</v>
      </c>
      <c r="M45" s="123"/>
      <c r="N45" s="123"/>
      <c r="O45" s="123"/>
      <c r="P45" s="123"/>
      <c r="Q45" s="123"/>
      <c r="R45" s="123"/>
      <c r="S45" s="123">
        <v>0</v>
      </c>
      <c r="T45" s="166">
        <v>55.1</v>
      </c>
      <c r="U45" s="123">
        <v>0</v>
      </c>
      <c r="V45" s="113">
        <v>0</v>
      </c>
      <c r="W45" s="123">
        <v>0</v>
      </c>
      <c r="X45" s="165">
        <v>0</v>
      </c>
      <c r="Y45" s="165">
        <v>0</v>
      </c>
      <c r="Z45" s="165">
        <v>0</v>
      </c>
    </row>
    <row r="46" spans="1:26" ht="19.5" customHeight="1" x14ac:dyDescent="0.25">
      <c r="A46" s="256">
        <v>7</v>
      </c>
      <c r="B46" s="241" t="s">
        <v>77</v>
      </c>
      <c r="C46" s="241" t="s">
        <v>156</v>
      </c>
      <c r="D46" s="241" t="s">
        <v>78</v>
      </c>
      <c r="E46" s="252"/>
      <c r="F46" s="19" t="s">
        <v>228</v>
      </c>
      <c r="G46" s="21"/>
      <c r="H46" s="25">
        <v>654</v>
      </c>
      <c r="I46" s="25">
        <v>5</v>
      </c>
      <c r="J46" s="25">
        <v>4</v>
      </c>
      <c r="K46" s="128">
        <v>710400000</v>
      </c>
      <c r="L46" s="129"/>
      <c r="M46" s="113">
        <v>0</v>
      </c>
      <c r="N46" s="130">
        <v>2001</v>
      </c>
      <c r="O46" s="132">
        <v>456.8</v>
      </c>
      <c r="P46" s="132">
        <v>0</v>
      </c>
      <c r="Q46" s="132">
        <v>0</v>
      </c>
      <c r="R46" s="132">
        <v>14550</v>
      </c>
      <c r="S46" s="132">
        <v>75014.399999999994</v>
      </c>
      <c r="T46" s="177">
        <f>SUM(T47:T51)</f>
        <v>93269.2</v>
      </c>
      <c r="U46" s="132">
        <f>SUM(U47:U51)</f>
        <v>33859.300000000003</v>
      </c>
      <c r="V46" s="132">
        <f>SUM(V47:V51)</f>
        <v>28310</v>
      </c>
      <c r="W46" s="132">
        <f t="shared" ref="W46:Z46" si="4">SUM(W47:W51)</f>
        <v>114904.7</v>
      </c>
      <c r="X46" s="132">
        <f t="shared" si="4"/>
        <v>0</v>
      </c>
      <c r="Y46" s="132">
        <f t="shared" si="4"/>
        <v>0</v>
      </c>
      <c r="Z46" s="132">
        <f t="shared" si="4"/>
        <v>0</v>
      </c>
    </row>
    <row r="47" spans="1:26" ht="37.5" customHeight="1" x14ac:dyDescent="0.25">
      <c r="A47" s="242"/>
      <c r="B47" s="242"/>
      <c r="C47" s="242"/>
      <c r="D47" s="242"/>
      <c r="E47" s="253"/>
      <c r="F47" s="24" t="s">
        <v>292</v>
      </c>
      <c r="G47" s="105"/>
      <c r="H47" s="25">
        <v>654</v>
      </c>
      <c r="I47" s="25">
        <v>5</v>
      </c>
      <c r="J47" s="25">
        <v>4</v>
      </c>
      <c r="K47" s="128" t="s">
        <v>291</v>
      </c>
      <c r="L47" s="131">
        <v>414</v>
      </c>
      <c r="M47" s="111"/>
      <c r="N47" s="111"/>
      <c r="O47" s="132"/>
      <c r="P47" s="132"/>
      <c r="Q47" s="132"/>
      <c r="R47" s="132"/>
      <c r="S47" s="132">
        <v>75014.399999999994</v>
      </c>
      <c r="T47" s="177">
        <v>34621.800000000003</v>
      </c>
      <c r="U47" s="132">
        <v>33859.300000000003</v>
      </c>
      <c r="V47" s="132">
        <v>0</v>
      </c>
      <c r="W47" s="132">
        <v>0</v>
      </c>
      <c r="X47" s="165">
        <v>0</v>
      </c>
      <c r="Y47" s="165">
        <v>0</v>
      </c>
      <c r="Z47" s="165">
        <v>0</v>
      </c>
    </row>
    <row r="48" spans="1:26" ht="37.5" customHeight="1" x14ac:dyDescent="0.25">
      <c r="A48" s="242"/>
      <c r="B48" s="242"/>
      <c r="C48" s="242"/>
      <c r="D48" s="242"/>
      <c r="E48" s="253"/>
      <c r="F48" s="24" t="s">
        <v>324</v>
      </c>
      <c r="G48" s="105"/>
      <c r="H48" s="25">
        <v>654</v>
      </c>
      <c r="I48" s="25">
        <v>5</v>
      </c>
      <c r="J48" s="25">
        <v>4</v>
      </c>
      <c r="K48" s="128" t="s">
        <v>325</v>
      </c>
      <c r="L48" s="131">
        <v>414</v>
      </c>
      <c r="M48" s="111"/>
      <c r="N48" s="111"/>
      <c r="O48" s="132"/>
      <c r="P48" s="132"/>
      <c r="Q48" s="132"/>
      <c r="R48" s="132"/>
      <c r="S48" s="132"/>
      <c r="T48" s="177">
        <v>34389.1</v>
      </c>
      <c r="U48" s="132">
        <v>0</v>
      </c>
      <c r="V48" s="132">
        <v>0</v>
      </c>
      <c r="W48" s="132">
        <v>0</v>
      </c>
      <c r="X48" s="165">
        <v>0</v>
      </c>
      <c r="Y48" s="165">
        <v>0</v>
      </c>
      <c r="Z48" s="165">
        <v>0</v>
      </c>
    </row>
    <row r="49" spans="1:26" ht="37.5" customHeight="1" x14ac:dyDescent="0.25">
      <c r="A49" s="242"/>
      <c r="B49" s="242"/>
      <c r="C49" s="242"/>
      <c r="D49" s="242"/>
      <c r="E49" s="253"/>
      <c r="F49" s="24" t="s">
        <v>374</v>
      </c>
      <c r="G49" s="105"/>
      <c r="H49" s="25">
        <v>654</v>
      </c>
      <c r="I49" s="25">
        <v>5</v>
      </c>
      <c r="J49" s="25">
        <v>4</v>
      </c>
      <c r="K49" s="128">
        <v>710460810</v>
      </c>
      <c r="L49" s="131">
        <v>414</v>
      </c>
      <c r="M49" s="111"/>
      <c r="N49" s="111"/>
      <c r="O49" s="132"/>
      <c r="P49" s="132"/>
      <c r="Q49" s="132"/>
      <c r="R49" s="132"/>
      <c r="S49" s="132"/>
      <c r="T49" s="177"/>
      <c r="U49" s="132"/>
      <c r="V49" s="132">
        <v>28310</v>
      </c>
      <c r="W49" s="132">
        <v>0</v>
      </c>
      <c r="X49" s="165">
        <v>0</v>
      </c>
      <c r="Y49" s="165">
        <v>0</v>
      </c>
      <c r="Z49" s="165">
        <v>0</v>
      </c>
    </row>
    <row r="50" spans="1:26" ht="37.5" customHeight="1" x14ac:dyDescent="0.25">
      <c r="A50" s="242"/>
      <c r="B50" s="242"/>
      <c r="C50" s="242"/>
      <c r="D50" s="242"/>
      <c r="E50" s="253"/>
      <c r="F50" s="24" t="s">
        <v>327</v>
      </c>
      <c r="G50" s="105"/>
      <c r="H50" s="25">
        <v>654</v>
      </c>
      <c r="I50" s="25">
        <v>5</v>
      </c>
      <c r="J50" s="25">
        <v>4</v>
      </c>
      <c r="K50" s="128">
        <v>710400820</v>
      </c>
      <c r="L50" s="131">
        <v>414</v>
      </c>
      <c r="M50" s="111"/>
      <c r="N50" s="111"/>
      <c r="O50" s="132"/>
      <c r="P50" s="132"/>
      <c r="Q50" s="132"/>
      <c r="R50" s="132"/>
      <c r="S50" s="132"/>
      <c r="T50" s="177">
        <v>24255.8</v>
      </c>
      <c r="U50" s="132">
        <v>0</v>
      </c>
      <c r="V50" s="132">
        <v>0</v>
      </c>
      <c r="W50" s="132">
        <v>114904.7</v>
      </c>
      <c r="X50" s="165">
        <v>0</v>
      </c>
      <c r="Y50" s="165">
        <v>0</v>
      </c>
      <c r="Z50" s="165">
        <v>0</v>
      </c>
    </row>
    <row r="51" spans="1:26" ht="34.5" customHeight="1" x14ac:dyDescent="0.25">
      <c r="A51" s="243"/>
      <c r="B51" s="243"/>
      <c r="C51" s="243"/>
      <c r="D51" s="243"/>
      <c r="E51" s="254"/>
      <c r="F51" s="24" t="s">
        <v>328</v>
      </c>
      <c r="G51" s="105"/>
      <c r="H51" s="25">
        <v>654</v>
      </c>
      <c r="I51" s="25">
        <v>5</v>
      </c>
      <c r="J51" s="25">
        <v>4</v>
      </c>
      <c r="K51" s="128" t="s">
        <v>329</v>
      </c>
      <c r="L51" s="131">
        <v>414</v>
      </c>
      <c r="M51" s="111"/>
      <c r="N51" s="111"/>
      <c r="O51" s="132"/>
      <c r="P51" s="132"/>
      <c r="Q51" s="132"/>
      <c r="R51" s="132"/>
      <c r="S51" s="132"/>
      <c r="T51" s="177">
        <v>2.5</v>
      </c>
      <c r="U51" s="132">
        <v>0</v>
      </c>
      <c r="V51" s="132">
        <v>0</v>
      </c>
      <c r="W51" s="132">
        <v>0</v>
      </c>
      <c r="X51" s="165">
        <v>0</v>
      </c>
      <c r="Y51" s="165">
        <v>0</v>
      </c>
      <c r="Z51" s="165">
        <v>0</v>
      </c>
    </row>
    <row r="52" spans="1:26" ht="47.25" customHeight="1" x14ac:dyDescent="0.25">
      <c r="A52" s="241" t="s">
        <v>43</v>
      </c>
      <c r="B52" s="241" t="s">
        <v>77</v>
      </c>
      <c r="C52" s="241" t="s">
        <v>41</v>
      </c>
      <c r="D52" s="241" t="s">
        <v>79</v>
      </c>
      <c r="E52" s="252"/>
      <c r="F52" s="24" t="s">
        <v>293</v>
      </c>
      <c r="G52" s="120"/>
      <c r="H52" s="25">
        <v>654</v>
      </c>
      <c r="I52" s="25">
        <v>5</v>
      </c>
      <c r="J52" s="25">
        <v>5</v>
      </c>
      <c r="K52" s="128">
        <v>710500000</v>
      </c>
      <c r="L52" s="129"/>
      <c r="M52" s="113">
        <v>0</v>
      </c>
      <c r="N52" s="113">
        <v>0</v>
      </c>
      <c r="O52" s="113">
        <v>95.9</v>
      </c>
      <c r="P52" s="113">
        <v>92.1</v>
      </c>
      <c r="Q52" s="113">
        <v>98.3</v>
      </c>
      <c r="R52" s="113">
        <v>106.8</v>
      </c>
      <c r="S52" s="113">
        <v>109</v>
      </c>
      <c r="T52" s="162">
        <f>SUM(T53:T55)</f>
        <v>101.4</v>
      </c>
      <c r="U52" s="113">
        <f>SUM(U53:U55)</f>
        <v>117.00000000000001</v>
      </c>
      <c r="V52" s="113">
        <f>SUM(V53:V55)</f>
        <v>170.99234000000001</v>
      </c>
      <c r="W52" s="162">
        <f>SUM(W53:W55)</f>
        <v>192.99599999999998</v>
      </c>
      <c r="X52" s="162">
        <f t="shared" ref="X52:Z52" si="5">SUM(X53:X55)</f>
        <v>193</v>
      </c>
      <c r="Y52" s="162">
        <f t="shared" si="5"/>
        <v>193</v>
      </c>
      <c r="Z52" s="162">
        <f t="shared" si="5"/>
        <v>0</v>
      </c>
    </row>
    <row r="53" spans="1:26" ht="29.25" customHeight="1" x14ac:dyDescent="0.25">
      <c r="A53" s="242"/>
      <c r="B53" s="242"/>
      <c r="C53" s="242"/>
      <c r="D53" s="242"/>
      <c r="E53" s="253"/>
      <c r="F53" s="255" t="s">
        <v>294</v>
      </c>
      <c r="G53" s="120"/>
      <c r="H53" s="25">
        <v>654</v>
      </c>
      <c r="I53" s="25">
        <v>5</v>
      </c>
      <c r="J53" s="25">
        <v>5</v>
      </c>
      <c r="K53" s="128">
        <v>710506200</v>
      </c>
      <c r="L53" s="131">
        <v>121</v>
      </c>
      <c r="M53" s="113"/>
      <c r="N53" s="113"/>
      <c r="O53" s="113"/>
      <c r="P53" s="113"/>
      <c r="Q53" s="113"/>
      <c r="R53" s="113"/>
      <c r="S53" s="113">
        <v>79.7</v>
      </c>
      <c r="T53" s="162">
        <v>73.900000000000006</v>
      </c>
      <c r="U53" s="113">
        <v>85.9</v>
      </c>
      <c r="V53" s="113">
        <v>128.02359000000001</v>
      </c>
      <c r="W53" s="162">
        <v>148.196</v>
      </c>
      <c r="X53" s="162">
        <v>148.19999999999999</v>
      </c>
      <c r="Y53" s="162">
        <v>148.19999999999999</v>
      </c>
      <c r="Z53" s="165">
        <v>0</v>
      </c>
    </row>
    <row r="54" spans="1:26" ht="29.25" customHeight="1" x14ac:dyDescent="0.25">
      <c r="A54" s="242"/>
      <c r="B54" s="242"/>
      <c r="C54" s="242"/>
      <c r="D54" s="242"/>
      <c r="E54" s="253"/>
      <c r="F54" s="255"/>
      <c r="G54" s="120"/>
      <c r="H54" s="25">
        <v>654</v>
      </c>
      <c r="I54" s="25">
        <v>5</v>
      </c>
      <c r="J54" s="25">
        <v>5</v>
      </c>
      <c r="K54" s="128">
        <v>710506200</v>
      </c>
      <c r="L54" s="131">
        <v>129</v>
      </c>
      <c r="M54" s="113"/>
      <c r="N54" s="113"/>
      <c r="O54" s="113"/>
      <c r="P54" s="113"/>
      <c r="Q54" s="113"/>
      <c r="R54" s="113"/>
      <c r="S54" s="113">
        <v>24.1</v>
      </c>
      <c r="T54" s="162">
        <v>22.3</v>
      </c>
      <c r="U54" s="113">
        <v>25.9</v>
      </c>
      <c r="V54" s="113">
        <v>38.663150000000002</v>
      </c>
      <c r="W54" s="162">
        <v>44.8</v>
      </c>
      <c r="X54" s="162">
        <v>44.8</v>
      </c>
      <c r="Y54" s="162">
        <v>44.8</v>
      </c>
      <c r="Z54" s="165">
        <v>0</v>
      </c>
    </row>
    <row r="55" spans="1:26" ht="16.5" customHeight="1" x14ac:dyDescent="0.25">
      <c r="A55" s="243"/>
      <c r="B55" s="243"/>
      <c r="C55" s="243"/>
      <c r="D55" s="243"/>
      <c r="E55" s="254"/>
      <c r="F55" s="255"/>
      <c r="G55" s="120"/>
      <c r="H55" s="25">
        <v>654</v>
      </c>
      <c r="I55" s="25">
        <v>5</v>
      </c>
      <c r="J55" s="25">
        <v>5</v>
      </c>
      <c r="K55" s="128">
        <v>710506200</v>
      </c>
      <c r="L55" s="131">
        <v>244</v>
      </c>
      <c r="M55" s="113"/>
      <c r="N55" s="113"/>
      <c r="O55" s="113"/>
      <c r="P55" s="113"/>
      <c r="Q55" s="113"/>
      <c r="R55" s="113"/>
      <c r="S55" s="113">
        <v>5.2</v>
      </c>
      <c r="T55" s="162">
        <v>5.2</v>
      </c>
      <c r="U55" s="113">
        <v>5.2</v>
      </c>
      <c r="V55" s="113">
        <v>4.3056000000000001</v>
      </c>
      <c r="W55" s="162">
        <v>0</v>
      </c>
      <c r="X55" s="165">
        <v>0</v>
      </c>
      <c r="Y55" s="165">
        <v>0</v>
      </c>
      <c r="Z55" s="165">
        <v>0</v>
      </c>
    </row>
    <row r="56" spans="1:26" ht="25.5" customHeight="1" x14ac:dyDescent="0.25">
      <c r="A56" s="241" t="s">
        <v>43</v>
      </c>
      <c r="B56" s="241" t="s">
        <v>77</v>
      </c>
      <c r="C56" s="241" t="s">
        <v>42</v>
      </c>
      <c r="D56" s="241" t="s">
        <v>80</v>
      </c>
      <c r="E56" s="241"/>
      <c r="F56" s="100" t="s">
        <v>229</v>
      </c>
      <c r="G56" s="101"/>
      <c r="H56" s="115">
        <v>654</v>
      </c>
      <c r="I56" s="115">
        <v>5</v>
      </c>
      <c r="J56" s="115">
        <v>6</v>
      </c>
      <c r="K56" s="115">
        <v>710600000</v>
      </c>
      <c r="L56" s="101"/>
      <c r="M56" s="127">
        <v>0</v>
      </c>
      <c r="N56" s="127">
        <v>0</v>
      </c>
      <c r="O56" s="127">
        <v>0</v>
      </c>
      <c r="P56" s="127">
        <v>145.9</v>
      </c>
      <c r="Q56" s="127">
        <v>200.2</v>
      </c>
      <c r="R56" s="127">
        <v>0</v>
      </c>
      <c r="S56" s="127">
        <v>331.8</v>
      </c>
      <c r="T56" s="178">
        <f>SUM(T57:T59)</f>
        <v>190.3</v>
      </c>
      <c r="U56" s="127">
        <f>SUM(U57:U59)</f>
        <v>0</v>
      </c>
      <c r="V56" s="127">
        <f>SUM(V57:V59)</f>
        <v>0</v>
      </c>
      <c r="W56" s="127">
        <f>SUM(W57:W59)</f>
        <v>3</v>
      </c>
      <c r="X56" s="127">
        <f t="shared" ref="X56:Z56" si="6">SUM(X57:X59)</f>
        <v>1</v>
      </c>
      <c r="Y56" s="127">
        <f t="shared" si="6"/>
        <v>0</v>
      </c>
      <c r="Z56" s="127">
        <f t="shared" si="6"/>
        <v>0</v>
      </c>
    </row>
    <row r="57" spans="1:26" ht="25.5" customHeight="1" x14ac:dyDescent="0.25">
      <c r="A57" s="242"/>
      <c r="B57" s="242"/>
      <c r="C57" s="242"/>
      <c r="D57" s="242"/>
      <c r="E57" s="242"/>
      <c r="F57" s="100" t="s">
        <v>320</v>
      </c>
      <c r="G57" s="101"/>
      <c r="H57" s="25">
        <v>654</v>
      </c>
      <c r="I57" s="25">
        <v>5</v>
      </c>
      <c r="J57" s="25">
        <v>6</v>
      </c>
      <c r="K57" s="25">
        <v>710660270</v>
      </c>
      <c r="L57" s="110">
        <v>243</v>
      </c>
      <c r="M57" s="127"/>
      <c r="N57" s="127"/>
      <c r="O57" s="127"/>
      <c r="P57" s="127"/>
      <c r="Q57" s="127"/>
      <c r="R57" s="127"/>
      <c r="S57" s="127"/>
      <c r="T57" s="178">
        <v>0</v>
      </c>
      <c r="U57" s="127">
        <v>0</v>
      </c>
      <c r="V57" s="127">
        <v>0</v>
      </c>
      <c r="W57" s="165">
        <v>3</v>
      </c>
      <c r="X57" s="165">
        <v>1</v>
      </c>
      <c r="Y57" s="165">
        <v>0</v>
      </c>
      <c r="Z57" s="165">
        <v>0</v>
      </c>
    </row>
    <row r="58" spans="1:26" ht="25.5" customHeight="1" x14ac:dyDescent="0.25">
      <c r="A58" s="243"/>
      <c r="B58" s="243"/>
      <c r="C58" s="243"/>
      <c r="D58" s="243"/>
      <c r="E58" s="243"/>
      <c r="F58" s="100" t="s">
        <v>320</v>
      </c>
      <c r="G58" s="101"/>
      <c r="H58" s="25">
        <v>654</v>
      </c>
      <c r="I58" s="25">
        <v>5</v>
      </c>
      <c r="J58" s="25">
        <v>6</v>
      </c>
      <c r="K58" s="25">
        <v>710660270</v>
      </c>
      <c r="L58" s="110">
        <v>244</v>
      </c>
      <c r="M58" s="111"/>
      <c r="N58" s="111"/>
      <c r="O58" s="111"/>
      <c r="P58" s="111"/>
      <c r="Q58" s="111"/>
      <c r="R58" s="111"/>
      <c r="S58" s="113">
        <v>331.8</v>
      </c>
      <c r="T58" s="162">
        <v>190.3</v>
      </c>
      <c r="U58" s="113">
        <v>0</v>
      </c>
      <c r="V58" s="113">
        <v>0</v>
      </c>
      <c r="W58" s="113">
        <v>0</v>
      </c>
      <c r="X58" s="165">
        <v>0</v>
      </c>
      <c r="Y58" s="165">
        <v>0</v>
      </c>
      <c r="Z58" s="165">
        <v>0</v>
      </c>
    </row>
    <row r="59" spans="1:26" ht="25.5" customHeight="1" x14ac:dyDescent="0.25">
      <c r="A59" s="39" t="s">
        <v>43</v>
      </c>
      <c r="B59" s="39" t="s">
        <v>77</v>
      </c>
      <c r="C59" s="39" t="s">
        <v>43</v>
      </c>
      <c r="D59" s="39" t="s">
        <v>81</v>
      </c>
      <c r="E59" s="39"/>
      <c r="F59" s="19" t="s">
        <v>242</v>
      </c>
      <c r="G59" s="21"/>
      <c r="H59" s="115">
        <v>654</v>
      </c>
      <c r="I59" s="115">
        <v>5</v>
      </c>
      <c r="J59" s="115">
        <v>7</v>
      </c>
      <c r="K59" s="115">
        <v>710700000</v>
      </c>
      <c r="L59" s="101"/>
      <c r="M59" s="127">
        <v>0</v>
      </c>
      <c r="N59" s="127">
        <v>0</v>
      </c>
      <c r="O59" s="127">
        <v>0</v>
      </c>
      <c r="P59" s="127">
        <v>145.9</v>
      </c>
      <c r="Q59" s="127">
        <v>200.2</v>
      </c>
      <c r="R59" s="127">
        <v>2000.3</v>
      </c>
      <c r="S59" s="127">
        <v>0</v>
      </c>
      <c r="T59" s="178">
        <v>0</v>
      </c>
      <c r="U59" s="127">
        <v>0</v>
      </c>
      <c r="V59" s="127">
        <v>0</v>
      </c>
      <c r="W59" s="127">
        <v>0</v>
      </c>
      <c r="X59" s="165">
        <v>0</v>
      </c>
      <c r="Y59" s="165">
        <v>0</v>
      </c>
      <c r="Z59" s="165">
        <v>0</v>
      </c>
    </row>
    <row r="60" spans="1:26" ht="18" customHeight="1" x14ac:dyDescent="0.25">
      <c r="A60" s="40" t="s">
        <v>43</v>
      </c>
      <c r="B60" s="40" t="s">
        <v>6</v>
      </c>
      <c r="C60" s="40"/>
      <c r="D60" s="40"/>
      <c r="E60" s="40"/>
      <c r="F60" s="41" t="s">
        <v>58</v>
      </c>
      <c r="G60" s="41" t="s">
        <v>21</v>
      </c>
      <c r="H60" s="133">
        <v>654</v>
      </c>
      <c r="I60" s="133"/>
      <c r="J60" s="133"/>
      <c r="K60" s="117">
        <v>720000000</v>
      </c>
      <c r="L60" s="133"/>
      <c r="M60" s="134">
        <f t="shared" ref="M60:R60" si="7">SUM(M62:M94)</f>
        <v>35.4</v>
      </c>
      <c r="N60" s="134">
        <f t="shared" si="7"/>
        <v>38.4</v>
      </c>
      <c r="O60" s="134">
        <f t="shared" si="7"/>
        <v>5514</v>
      </c>
      <c r="P60" s="134">
        <f t="shared" si="7"/>
        <v>91.300000000000011</v>
      </c>
      <c r="Q60" s="134">
        <f t="shared" si="7"/>
        <v>5236.6000000000004</v>
      </c>
      <c r="R60" s="134">
        <f t="shared" si="7"/>
        <v>894.30000000000007</v>
      </c>
      <c r="S60" s="134">
        <f>SUM(S62+S70+S91)</f>
        <v>6436.4000000000005</v>
      </c>
      <c r="T60" s="179">
        <f>SUM(T62+T68+T70+T91+T95)</f>
        <v>17977.400000000001</v>
      </c>
      <c r="U60" s="134">
        <f>SUM(U62+U68+U70+U91+U95+U65)</f>
        <v>4048.9</v>
      </c>
      <c r="V60" s="134">
        <f>SUM(V62+V68+V70+V91+V95+V65)</f>
        <v>4783.1501500000004</v>
      </c>
      <c r="W60" s="134">
        <f>SUM(W62+W68+W70+W91+W95+W65)</f>
        <v>4498.78</v>
      </c>
      <c r="X60" s="134">
        <f t="shared" ref="W60:Z60" si="8">SUM(X62+X68+X70+X91+X95+X65)</f>
        <v>4403.8799999999992</v>
      </c>
      <c r="Y60" s="134">
        <f t="shared" si="8"/>
        <v>4311.0789999999997</v>
      </c>
      <c r="Z60" s="134">
        <f t="shared" si="8"/>
        <v>1836</v>
      </c>
    </row>
    <row r="61" spans="1:26" ht="29.25" customHeight="1" x14ac:dyDescent="0.25">
      <c r="A61" s="246" t="s">
        <v>43</v>
      </c>
      <c r="B61" s="246" t="s">
        <v>6</v>
      </c>
      <c r="C61" s="246" t="s">
        <v>20</v>
      </c>
      <c r="D61" s="246" t="s">
        <v>77</v>
      </c>
      <c r="E61" s="258"/>
      <c r="F61" s="24" t="s">
        <v>295</v>
      </c>
      <c r="G61" s="109"/>
      <c r="H61" s="25">
        <v>654</v>
      </c>
      <c r="I61" s="25">
        <v>5</v>
      </c>
      <c r="J61" s="25">
        <v>1</v>
      </c>
      <c r="K61" s="25">
        <v>720100000</v>
      </c>
      <c r="L61" s="110"/>
      <c r="M61" s="124"/>
      <c r="N61" s="124"/>
      <c r="O61" s="124"/>
      <c r="P61" s="124"/>
      <c r="Q61" s="124"/>
      <c r="R61" s="138"/>
      <c r="S61" s="138"/>
      <c r="T61" s="163">
        <v>0</v>
      </c>
      <c r="U61" s="138">
        <f>U62</f>
        <v>283.60000000000002</v>
      </c>
      <c r="V61" s="186">
        <f>V62</f>
        <v>522.01297</v>
      </c>
      <c r="W61" s="165">
        <v>0</v>
      </c>
      <c r="X61" s="165">
        <v>0</v>
      </c>
      <c r="Y61" s="165">
        <v>0</v>
      </c>
      <c r="Z61" s="165">
        <v>0</v>
      </c>
    </row>
    <row r="62" spans="1:26" ht="24" customHeight="1" x14ac:dyDescent="0.25">
      <c r="A62" s="246"/>
      <c r="B62" s="246"/>
      <c r="C62" s="246"/>
      <c r="D62" s="246"/>
      <c r="E62" s="258"/>
      <c r="F62" s="24" t="s">
        <v>296</v>
      </c>
      <c r="G62" s="120"/>
      <c r="H62" s="25">
        <v>654</v>
      </c>
      <c r="I62" s="25">
        <v>5</v>
      </c>
      <c r="J62" s="25">
        <v>1</v>
      </c>
      <c r="K62" s="25">
        <v>720105400</v>
      </c>
      <c r="L62" s="110">
        <v>244</v>
      </c>
      <c r="M62" s="124">
        <v>35.4</v>
      </c>
      <c r="N62" s="124">
        <v>38.4</v>
      </c>
      <c r="O62" s="124">
        <v>38.4</v>
      </c>
      <c r="P62" s="124">
        <v>35.200000000000003</v>
      </c>
      <c r="Q62" s="124">
        <v>96</v>
      </c>
      <c r="R62" s="138">
        <v>0</v>
      </c>
      <c r="S62" s="138">
        <v>43.3</v>
      </c>
      <c r="T62" s="163">
        <v>0</v>
      </c>
      <c r="U62" s="138">
        <v>283.60000000000002</v>
      </c>
      <c r="V62" s="186">
        <v>522.01297</v>
      </c>
      <c r="W62" s="165">
        <v>237.18</v>
      </c>
      <c r="X62" s="165">
        <v>237.18</v>
      </c>
      <c r="Y62" s="165">
        <v>237.18</v>
      </c>
      <c r="Z62" s="165">
        <v>0</v>
      </c>
    </row>
    <row r="63" spans="1:26" ht="22.5" customHeight="1" x14ac:dyDescent="0.25">
      <c r="A63" s="99" t="s">
        <v>43</v>
      </c>
      <c r="B63" s="99" t="s">
        <v>6</v>
      </c>
      <c r="C63" s="99" t="s">
        <v>154</v>
      </c>
      <c r="D63" s="99" t="s">
        <v>6</v>
      </c>
      <c r="E63" s="99"/>
      <c r="F63" s="135" t="s">
        <v>239</v>
      </c>
      <c r="G63" s="101"/>
      <c r="H63" s="115">
        <v>654</v>
      </c>
      <c r="I63" s="115">
        <v>5</v>
      </c>
      <c r="J63" s="115">
        <v>2</v>
      </c>
      <c r="K63" s="25">
        <v>720200000</v>
      </c>
      <c r="L63" s="101"/>
      <c r="M63" s="116">
        <v>0</v>
      </c>
      <c r="N63" s="116">
        <v>0</v>
      </c>
      <c r="O63" s="116">
        <v>1402</v>
      </c>
      <c r="P63" s="116">
        <v>0</v>
      </c>
      <c r="Q63" s="116">
        <v>0</v>
      </c>
      <c r="R63" s="136">
        <v>0</v>
      </c>
      <c r="S63" s="136">
        <v>0</v>
      </c>
      <c r="T63" s="164">
        <v>0</v>
      </c>
      <c r="U63" s="136">
        <v>0</v>
      </c>
      <c r="V63" s="187">
        <v>0</v>
      </c>
      <c r="W63" s="165">
        <v>0</v>
      </c>
      <c r="X63" s="165">
        <v>0</v>
      </c>
      <c r="Y63" s="165">
        <v>0</v>
      </c>
      <c r="Z63" s="165">
        <v>0</v>
      </c>
    </row>
    <row r="64" spans="1:26" ht="22.5" customHeight="1" x14ac:dyDescent="0.25">
      <c r="A64" s="39" t="s">
        <v>43</v>
      </c>
      <c r="B64" s="39" t="s">
        <v>6</v>
      </c>
      <c r="C64" s="39" t="s">
        <v>155</v>
      </c>
      <c r="D64" s="39" t="s">
        <v>96</v>
      </c>
      <c r="E64" s="84"/>
      <c r="F64" s="98" t="s">
        <v>234</v>
      </c>
      <c r="G64" s="74"/>
      <c r="H64" s="22">
        <v>654</v>
      </c>
      <c r="I64" s="22">
        <v>5</v>
      </c>
      <c r="J64" s="22">
        <v>3</v>
      </c>
      <c r="K64" s="25">
        <v>720300000</v>
      </c>
      <c r="L64" s="21"/>
      <c r="M64" s="88">
        <v>0</v>
      </c>
      <c r="N64" s="88">
        <v>0</v>
      </c>
      <c r="O64" s="88">
        <v>18</v>
      </c>
      <c r="P64" s="88">
        <v>0</v>
      </c>
      <c r="Q64" s="88">
        <v>0</v>
      </c>
      <c r="R64" s="87">
        <v>0</v>
      </c>
      <c r="S64" s="87">
        <v>0</v>
      </c>
      <c r="T64" s="169">
        <v>0</v>
      </c>
      <c r="U64" s="87">
        <v>0</v>
      </c>
      <c r="V64" s="188">
        <v>0</v>
      </c>
      <c r="W64" s="165">
        <v>0</v>
      </c>
      <c r="X64" s="165">
        <v>0</v>
      </c>
      <c r="Y64" s="165">
        <v>0</v>
      </c>
      <c r="Z64" s="165">
        <v>0</v>
      </c>
    </row>
    <row r="65" spans="1:26" ht="22.5" customHeight="1" x14ac:dyDescent="0.25">
      <c r="A65" s="39" t="s">
        <v>43</v>
      </c>
      <c r="B65" s="39" t="s">
        <v>6</v>
      </c>
      <c r="C65" s="39" t="s">
        <v>155</v>
      </c>
      <c r="D65" s="39" t="s">
        <v>96</v>
      </c>
      <c r="E65" s="84"/>
      <c r="F65" s="98" t="s">
        <v>234</v>
      </c>
      <c r="G65" s="74"/>
      <c r="H65" s="22">
        <v>654</v>
      </c>
      <c r="I65" s="22">
        <v>5</v>
      </c>
      <c r="J65" s="22">
        <v>3</v>
      </c>
      <c r="K65" s="25">
        <v>720360940</v>
      </c>
      <c r="L65" s="21">
        <v>244</v>
      </c>
      <c r="M65" s="88"/>
      <c r="N65" s="88"/>
      <c r="O65" s="88"/>
      <c r="P65" s="88"/>
      <c r="Q65" s="88"/>
      <c r="R65" s="87"/>
      <c r="S65" s="87"/>
      <c r="T65" s="169"/>
      <c r="U65" s="169">
        <v>53.1</v>
      </c>
      <c r="V65" s="188">
        <v>0</v>
      </c>
      <c r="W65" s="165">
        <v>67.400000000000006</v>
      </c>
      <c r="X65" s="165">
        <v>67.400000000000006</v>
      </c>
      <c r="Y65" s="165">
        <v>67.400000000000006</v>
      </c>
      <c r="Z65" s="165">
        <v>67</v>
      </c>
    </row>
    <row r="66" spans="1:26" ht="22.5" customHeight="1" x14ac:dyDescent="0.25">
      <c r="A66" s="39" t="s">
        <v>43</v>
      </c>
      <c r="B66" s="39" t="s">
        <v>6</v>
      </c>
      <c r="C66" s="39" t="s">
        <v>156</v>
      </c>
      <c r="D66" s="39" t="s">
        <v>78</v>
      </c>
      <c r="E66" s="84"/>
      <c r="F66" s="98" t="s">
        <v>235</v>
      </c>
      <c r="G66" s="74"/>
      <c r="H66" s="22">
        <v>654</v>
      </c>
      <c r="I66" s="22">
        <v>5</v>
      </c>
      <c r="J66" s="22">
        <v>4</v>
      </c>
      <c r="K66" s="25">
        <v>720400000</v>
      </c>
      <c r="L66" s="21"/>
      <c r="M66" s="88">
        <v>0</v>
      </c>
      <c r="N66" s="88">
        <v>0</v>
      </c>
      <c r="O66" s="88">
        <v>1401.5</v>
      </c>
      <c r="P66" s="88">
        <v>0</v>
      </c>
      <c r="Q66" s="88">
        <v>0</v>
      </c>
      <c r="R66" s="87">
        <v>0</v>
      </c>
      <c r="S66" s="87">
        <v>0</v>
      </c>
      <c r="T66" s="169">
        <v>0</v>
      </c>
      <c r="U66" s="169">
        <v>0</v>
      </c>
      <c r="V66" s="188">
        <v>0</v>
      </c>
      <c r="W66" s="165">
        <v>0</v>
      </c>
      <c r="X66" s="165">
        <v>0</v>
      </c>
      <c r="Y66" s="165">
        <v>0</v>
      </c>
      <c r="Z66" s="165">
        <v>0</v>
      </c>
    </row>
    <row r="67" spans="1:26" ht="33.75" customHeight="1" x14ac:dyDescent="0.25">
      <c r="A67" s="39" t="s">
        <v>43</v>
      </c>
      <c r="B67" s="39" t="s">
        <v>6</v>
      </c>
      <c r="C67" s="39" t="s">
        <v>41</v>
      </c>
      <c r="D67" s="39" t="s">
        <v>79</v>
      </c>
      <c r="E67" s="84"/>
      <c r="F67" s="98" t="s">
        <v>236</v>
      </c>
      <c r="G67" s="74"/>
      <c r="H67" s="22">
        <v>654</v>
      </c>
      <c r="I67" s="22">
        <v>5</v>
      </c>
      <c r="J67" s="22">
        <v>5</v>
      </c>
      <c r="K67" s="25">
        <v>720500000</v>
      </c>
      <c r="L67" s="21"/>
      <c r="M67" s="88">
        <v>0</v>
      </c>
      <c r="N67" s="88">
        <v>0</v>
      </c>
      <c r="O67" s="88">
        <v>2454.1</v>
      </c>
      <c r="P67" s="88">
        <v>0</v>
      </c>
      <c r="Q67" s="88">
        <v>0</v>
      </c>
      <c r="R67" s="87">
        <v>0</v>
      </c>
      <c r="S67" s="87">
        <v>0</v>
      </c>
      <c r="T67" s="169">
        <v>0</v>
      </c>
      <c r="U67" s="169">
        <v>0</v>
      </c>
      <c r="V67" s="188">
        <v>0</v>
      </c>
      <c r="W67" s="165">
        <v>0</v>
      </c>
      <c r="X67" s="165">
        <v>0</v>
      </c>
      <c r="Y67" s="165">
        <v>0</v>
      </c>
      <c r="Z67" s="165">
        <v>0</v>
      </c>
    </row>
    <row r="68" spans="1:26" ht="36.75" customHeight="1" x14ac:dyDescent="0.25">
      <c r="A68" s="39" t="s">
        <v>43</v>
      </c>
      <c r="B68" s="39" t="s">
        <v>6</v>
      </c>
      <c r="C68" s="39" t="s">
        <v>42</v>
      </c>
      <c r="D68" s="39" t="s">
        <v>80</v>
      </c>
      <c r="E68" s="84"/>
      <c r="F68" s="98" t="s">
        <v>237</v>
      </c>
      <c r="G68" s="74"/>
      <c r="H68" s="22">
        <v>654</v>
      </c>
      <c r="I68" s="22">
        <v>5</v>
      </c>
      <c r="J68" s="22">
        <v>6</v>
      </c>
      <c r="K68" s="25">
        <v>720600000</v>
      </c>
      <c r="L68" s="21"/>
      <c r="M68" s="88">
        <v>0</v>
      </c>
      <c r="N68" s="88">
        <v>0</v>
      </c>
      <c r="O68" s="88">
        <v>200</v>
      </c>
      <c r="P68" s="88">
        <v>0</v>
      </c>
      <c r="Q68" s="88">
        <v>0</v>
      </c>
      <c r="R68" s="87">
        <v>0</v>
      </c>
      <c r="S68" s="87">
        <v>0</v>
      </c>
      <c r="T68" s="169">
        <f>SUM(T69)</f>
        <v>1800</v>
      </c>
      <c r="U68" s="169">
        <v>0</v>
      </c>
      <c r="V68" s="188">
        <v>0</v>
      </c>
      <c r="W68" s="165">
        <v>0</v>
      </c>
      <c r="X68" s="165">
        <v>0</v>
      </c>
      <c r="Y68" s="165">
        <v>0</v>
      </c>
      <c r="Z68" s="165">
        <v>0</v>
      </c>
    </row>
    <row r="69" spans="1:26" ht="39.75" customHeight="1" x14ac:dyDescent="0.25">
      <c r="A69" s="39" t="s">
        <v>43</v>
      </c>
      <c r="B69" s="39" t="s">
        <v>6</v>
      </c>
      <c r="C69" s="39" t="s">
        <v>42</v>
      </c>
      <c r="D69" s="39" t="s">
        <v>80</v>
      </c>
      <c r="E69" s="84"/>
      <c r="F69" s="98" t="s">
        <v>332</v>
      </c>
      <c r="G69" s="74"/>
      <c r="H69" s="22">
        <v>654</v>
      </c>
      <c r="I69" s="22">
        <v>5</v>
      </c>
      <c r="J69" s="22">
        <v>6</v>
      </c>
      <c r="K69" s="25">
        <v>720607890</v>
      </c>
      <c r="L69" s="21">
        <v>244</v>
      </c>
      <c r="M69" s="88">
        <v>0</v>
      </c>
      <c r="N69" s="88">
        <v>0</v>
      </c>
      <c r="O69" s="88">
        <v>0</v>
      </c>
      <c r="P69" s="88">
        <v>0</v>
      </c>
      <c r="Q69" s="88">
        <v>0</v>
      </c>
      <c r="R69" s="87">
        <v>0</v>
      </c>
      <c r="S69" s="87">
        <v>0</v>
      </c>
      <c r="T69" s="169">
        <v>1800</v>
      </c>
      <c r="U69" s="169">
        <v>0</v>
      </c>
      <c r="V69" s="188">
        <v>0</v>
      </c>
      <c r="W69" s="165">
        <v>0</v>
      </c>
      <c r="X69" s="165">
        <v>0</v>
      </c>
      <c r="Y69" s="165">
        <v>0</v>
      </c>
      <c r="Z69" s="165">
        <v>0</v>
      </c>
    </row>
    <row r="70" spans="1:26" ht="23.25" customHeight="1" x14ac:dyDescent="0.25">
      <c r="A70" s="241" t="s">
        <v>43</v>
      </c>
      <c r="B70" s="241" t="s">
        <v>6</v>
      </c>
      <c r="C70" s="241" t="s">
        <v>43</v>
      </c>
      <c r="D70" s="241" t="s">
        <v>81</v>
      </c>
      <c r="E70" s="241"/>
      <c r="F70" s="24" t="s">
        <v>230</v>
      </c>
      <c r="G70" s="112"/>
      <c r="H70" s="25">
        <v>654</v>
      </c>
      <c r="I70" s="25">
        <v>5</v>
      </c>
      <c r="J70" s="25">
        <v>7</v>
      </c>
      <c r="K70" s="25">
        <v>720700000</v>
      </c>
      <c r="L70" s="110"/>
      <c r="M70" s="124">
        <v>0</v>
      </c>
      <c r="N70" s="124">
        <v>0</v>
      </c>
      <c r="O70" s="124">
        <v>0</v>
      </c>
      <c r="P70" s="124">
        <v>56.1</v>
      </c>
      <c r="Q70" s="124">
        <v>299.3</v>
      </c>
      <c r="R70" s="138">
        <v>887.1</v>
      </c>
      <c r="S70" s="138">
        <v>4953.6000000000004</v>
      </c>
      <c r="T70" s="163">
        <v>14894.2</v>
      </c>
      <c r="U70" s="163">
        <f>U71+U72+U75+U84+U89+U90+U6+U87</f>
        <v>1531.8</v>
      </c>
      <c r="V70" s="189">
        <f>SUM(V71:V90)</f>
        <v>2026.7844200000002</v>
      </c>
      <c r="W70" s="163">
        <f t="shared" ref="W70:Z70" si="9">SUM(W71:W90)</f>
        <v>1770.2</v>
      </c>
      <c r="X70" s="163">
        <f t="shared" si="9"/>
        <v>1770.2</v>
      </c>
      <c r="Y70" s="163">
        <f t="shared" si="9"/>
        <v>1770.2</v>
      </c>
      <c r="Z70" s="163">
        <f t="shared" si="9"/>
        <v>1769</v>
      </c>
    </row>
    <row r="71" spans="1:26" ht="23.25" customHeight="1" x14ac:dyDescent="0.25">
      <c r="A71" s="242"/>
      <c r="B71" s="242"/>
      <c r="C71" s="242"/>
      <c r="D71" s="242"/>
      <c r="E71" s="242"/>
      <c r="F71" s="24" t="s">
        <v>331</v>
      </c>
      <c r="G71" s="112"/>
      <c r="H71" s="25">
        <v>654</v>
      </c>
      <c r="I71" s="25">
        <v>5</v>
      </c>
      <c r="J71" s="25">
        <v>7</v>
      </c>
      <c r="K71" s="25">
        <v>720760750</v>
      </c>
      <c r="L71" s="110">
        <v>414</v>
      </c>
      <c r="M71" s="124"/>
      <c r="N71" s="124"/>
      <c r="O71" s="124"/>
      <c r="P71" s="124"/>
      <c r="Q71" s="124"/>
      <c r="R71" s="138"/>
      <c r="S71" s="138">
        <v>0</v>
      </c>
      <c r="T71" s="163">
        <v>279.89999999999998</v>
      </c>
      <c r="U71" s="163">
        <v>0</v>
      </c>
      <c r="V71" s="186">
        <v>0</v>
      </c>
      <c r="W71" s="163">
        <v>0</v>
      </c>
      <c r="X71" s="165">
        <v>0</v>
      </c>
      <c r="Y71" s="165">
        <v>0</v>
      </c>
      <c r="Z71" s="165">
        <v>0</v>
      </c>
    </row>
    <row r="72" spans="1:26" ht="23.25" customHeight="1" x14ac:dyDescent="0.25">
      <c r="A72" s="242"/>
      <c r="B72" s="242"/>
      <c r="C72" s="242"/>
      <c r="D72" s="242"/>
      <c r="E72" s="242"/>
      <c r="F72" s="24" t="s">
        <v>330</v>
      </c>
      <c r="G72" s="112"/>
      <c r="H72" s="25">
        <v>654</v>
      </c>
      <c r="I72" s="25">
        <v>5</v>
      </c>
      <c r="J72" s="25">
        <v>7</v>
      </c>
      <c r="K72" s="25" t="s">
        <v>297</v>
      </c>
      <c r="L72" s="110">
        <v>244</v>
      </c>
      <c r="M72" s="124"/>
      <c r="N72" s="124"/>
      <c r="O72" s="124"/>
      <c r="P72" s="124"/>
      <c r="Q72" s="124"/>
      <c r="R72" s="138"/>
      <c r="S72" s="138">
        <v>4953.6000000000004</v>
      </c>
      <c r="T72" s="163">
        <v>0</v>
      </c>
      <c r="U72" s="163">
        <v>0</v>
      </c>
      <c r="V72" s="186">
        <v>0</v>
      </c>
      <c r="W72" s="163">
        <v>0</v>
      </c>
      <c r="X72" s="165">
        <v>0</v>
      </c>
      <c r="Y72" s="165">
        <v>0</v>
      </c>
      <c r="Z72" s="165">
        <v>0</v>
      </c>
    </row>
    <row r="73" spans="1:26" ht="23.25" customHeight="1" x14ac:dyDescent="0.25">
      <c r="A73" s="242"/>
      <c r="B73" s="242"/>
      <c r="C73" s="242"/>
      <c r="D73" s="242"/>
      <c r="E73" s="242"/>
      <c r="F73" s="24" t="s">
        <v>375</v>
      </c>
      <c r="G73" s="112"/>
      <c r="H73" s="25">
        <v>654</v>
      </c>
      <c r="I73" s="25">
        <v>5</v>
      </c>
      <c r="J73" s="25">
        <v>7</v>
      </c>
      <c r="K73" s="25">
        <v>720760530</v>
      </c>
      <c r="L73" s="110">
        <v>244</v>
      </c>
      <c r="M73" s="124"/>
      <c r="N73" s="124"/>
      <c r="O73" s="124"/>
      <c r="P73" s="124"/>
      <c r="Q73" s="124"/>
      <c r="R73" s="138"/>
      <c r="S73" s="138"/>
      <c r="T73" s="163"/>
      <c r="U73" s="163"/>
      <c r="V73" s="186">
        <v>351.42</v>
      </c>
      <c r="W73" s="163">
        <v>0</v>
      </c>
      <c r="X73" s="165">
        <v>0</v>
      </c>
      <c r="Y73" s="165">
        <v>0</v>
      </c>
      <c r="Z73" s="165">
        <v>0</v>
      </c>
    </row>
    <row r="74" spans="1:26" ht="23.25" customHeight="1" x14ac:dyDescent="0.25">
      <c r="A74" s="242"/>
      <c r="B74" s="242"/>
      <c r="C74" s="242"/>
      <c r="D74" s="242"/>
      <c r="E74" s="242"/>
      <c r="F74" s="24" t="s">
        <v>376</v>
      </c>
      <c r="G74" s="112"/>
      <c r="H74" s="25">
        <v>654</v>
      </c>
      <c r="I74" s="25">
        <v>5</v>
      </c>
      <c r="J74" s="25">
        <v>7</v>
      </c>
      <c r="K74" s="25" t="s">
        <v>377</v>
      </c>
      <c r="L74" s="110">
        <v>244</v>
      </c>
      <c r="M74" s="124"/>
      <c r="N74" s="124"/>
      <c r="O74" s="124"/>
      <c r="P74" s="124"/>
      <c r="Q74" s="124"/>
      <c r="R74" s="138"/>
      <c r="S74" s="138">
        <v>0</v>
      </c>
      <c r="T74" s="163">
        <v>0</v>
      </c>
      <c r="U74" s="163">
        <v>0</v>
      </c>
      <c r="V74" s="186">
        <v>480</v>
      </c>
      <c r="W74" s="163">
        <v>0</v>
      </c>
      <c r="X74" s="163">
        <v>0</v>
      </c>
      <c r="Y74" s="165">
        <v>0</v>
      </c>
      <c r="Z74" s="165">
        <v>0</v>
      </c>
    </row>
    <row r="75" spans="1:26" ht="23.25" customHeight="1" x14ac:dyDescent="0.25">
      <c r="A75" s="242"/>
      <c r="B75" s="242"/>
      <c r="C75" s="242"/>
      <c r="D75" s="242"/>
      <c r="E75" s="242"/>
      <c r="F75" s="24" t="s">
        <v>333</v>
      </c>
      <c r="G75" s="112"/>
      <c r="H75" s="25">
        <v>654</v>
      </c>
      <c r="I75" s="25">
        <v>5</v>
      </c>
      <c r="J75" s="25">
        <v>7</v>
      </c>
      <c r="K75" s="25">
        <v>720760590</v>
      </c>
      <c r="L75" s="110">
        <v>244</v>
      </c>
      <c r="M75" s="124"/>
      <c r="N75" s="124"/>
      <c r="O75" s="124"/>
      <c r="P75" s="124"/>
      <c r="Q75" s="124"/>
      <c r="R75" s="138"/>
      <c r="S75" s="138">
        <v>0</v>
      </c>
      <c r="T75" s="163">
        <v>1669.1</v>
      </c>
      <c r="U75" s="163">
        <v>1031.8</v>
      </c>
      <c r="V75" s="186">
        <v>499.73903999999999</v>
      </c>
      <c r="W75" s="163">
        <v>0</v>
      </c>
      <c r="X75" s="165">
        <v>0</v>
      </c>
      <c r="Y75" s="165">
        <v>0</v>
      </c>
      <c r="Z75" s="165">
        <v>0</v>
      </c>
    </row>
    <row r="76" spans="1:26" ht="23.25" customHeight="1" x14ac:dyDescent="0.25">
      <c r="A76" s="242"/>
      <c r="B76" s="242"/>
      <c r="C76" s="242"/>
      <c r="D76" s="242"/>
      <c r="E76" s="242"/>
      <c r="F76" s="24" t="s">
        <v>333</v>
      </c>
      <c r="G76" s="112"/>
      <c r="H76" s="25">
        <v>654</v>
      </c>
      <c r="I76" s="25">
        <v>5</v>
      </c>
      <c r="J76" s="25">
        <v>7</v>
      </c>
      <c r="K76" s="25" t="s">
        <v>339</v>
      </c>
      <c r="L76" s="110">
        <v>244</v>
      </c>
      <c r="M76" s="124"/>
      <c r="N76" s="124"/>
      <c r="O76" s="124"/>
      <c r="P76" s="124"/>
      <c r="Q76" s="124"/>
      <c r="R76" s="138"/>
      <c r="S76" s="138">
        <v>0</v>
      </c>
      <c r="T76" s="163">
        <v>0</v>
      </c>
      <c r="U76" s="163">
        <v>0</v>
      </c>
      <c r="V76" s="186">
        <v>0</v>
      </c>
      <c r="W76" s="163">
        <v>0</v>
      </c>
      <c r="X76" s="163">
        <v>0</v>
      </c>
      <c r="Y76" s="165">
        <v>0</v>
      </c>
      <c r="Z76" s="165">
        <v>0</v>
      </c>
    </row>
    <row r="77" spans="1:26" ht="23.25" customHeight="1" x14ac:dyDescent="0.25">
      <c r="A77" s="242"/>
      <c r="B77" s="242"/>
      <c r="C77" s="242"/>
      <c r="D77" s="242"/>
      <c r="E77" s="242"/>
      <c r="F77" s="24" t="s">
        <v>333</v>
      </c>
      <c r="G77" s="112"/>
      <c r="H77" s="25">
        <v>654</v>
      </c>
      <c r="I77" s="25">
        <v>5</v>
      </c>
      <c r="J77" s="25">
        <v>7</v>
      </c>
      <c r="K77" s="25">
        <v>720760591</v>
      </c>
      <c r="L77" s="110">
        <v>244</v>
      </c>
      <c r="M77" s="124"/>
      <c r="N77" s="124"/>
      <c r="O77" s="124"/>
      <c r="P77" s="124"/>
      <c r="Q77" s="124"/>
      <c r="R77" s="138"/>
      <c r="S77" s="138">
        <v>0</v>
      </c>
      <c r="T77" s="163">
        <v>0</v>
      </c>
      <c r="U77" s="163">
        <v>0</v>
      </c>
      <c r="V77" s="186">
        <v>16.441020000000002</v>
      </c>
      <c r="W77" s="163">
        <v>45.9</v>
      </c>
      <c r="X77" s="163">
        <v>45.9</v>
      </c>
      <c r="Y77" s="163">
        <v>45.9</v>
      </c>
      <c r="Z77" s="165">
        <v>46</v>
      </c>
    </row>
    <row r="78" spans="1:26" ht="23.25" customHeight="1" x14ac:dyDescent="0.25">
      <c r="A78" s="242"/>
      <c r="B78" s="242"/>
      <c r="C78" s="242"/>
      <c r="D78" s="242"/>
      <c r="E78" s="242"/>
      <c r="F78" s="24" t="s">
        <v>333</v>
      </c>
      <c r="G78" s="112"/>
      <c r="H78" s="25">
        <v>654</v>
      </c>
      <c r="I78" s="25">
        <v>5</v>
      </c>
      <c r="J78" s="25">
        <v>7</v>
      </c>
      <c r="K78" s="25">
        <v>720760592</v>
      </c>
      <c r="L78" s="110">
        <v>244</v>
      </c>
      <c r="M78" s="124"/>
      <c r="N78" s="124"/>
      <c r="O78" s="124"/>
      <c r="P78" s="124"/>
      <c r="Q78" s="124"/>
      <c r="R78" s="138"/>
      <c r="S78" s="138">
        <v>0</v>
      </c>
      <c r="T78" s="163">
        <v>0</v>
      </c>
      <c r="U78" s="163">
        <v>0</v>
      </c>
      <c r="V78" s="186">
        <v>88.184449999999998</v>
      </c>
      <c r="W78" s="163">
        <v>156.5</v>
      </c>
      <c r="X78" s="163">
        <v>156.5</v>
      </c>
      <c r="Y78" s="163">
        <v>156.5</v>
      </c>
      <c r="Z78" s="165">
        <v>156</v>
      </c>
    </row>
    <row r="79" spans="1:26" ht="23.25" customHeight="1" x14ac:dyDescent="0.25">
      <c r="A79" s="242"/>
      <c r="B79" s="242"/>
      <c r="C79" s="242"/>
      <c r="D79" s="242"/>
      <c r="E79" s="242"/>
      <c r="F79" s="24" t="s">
        <v>333</v>
      </c>
      <c r="G79" s="112"/>
      <c r="H79" s="25">
        <v>654</v>
      </c>
      <c r="I79" s="25">
        <v>5</v>
      </c>
      <c r="J79" s="25">
        <v>7</v>
      </c>
      <c r="K79" s="25">
        <v>720760593</v>
      </c>
      <c r="L79" s="110">
        <v>244</v>
      </c>
      <c r="M79" s="124"/>
      <c r="N79" s="124"/>
      <c r="O79" s="124"/>
      <c r="P79" s="124"/>
      <c r="Q79" s="124"/>
      <c r="R79" s="138"/>
      <c r="S79" s="138">
        <v>0</v>
      </c>
      <c r="T79" s="163">
        <v>0</v>
      </c>
      <c r="U79" s="163">
        <v>0</v>
      </c>
      <c r="V79" s="186">
        <v>9.3279999999999994</v>
      </c>
      <c r="W79" s="163">
        <v>135.4</v>
      </c>
      <c r="X79" s="163">
        <v>135.4</v>
      </c>
      <c r="Y79" s="163">
        <v>135.4</v>
      </c>
      <c r="Z79" s="165">
        <v>135</v>
      </c>
    </row>
    <row r="80" spans="1:26" ht="23.25" customHeight="1" x14ac:dyDescent="0.25">
      <c r="A80" s="242"/>
      <c r="B80" s="242"/>
      <c r="C80" s="242"/>
      <c r="D80" s="242"/>
      <c r="E80" s="242"/>
      <c r="F80" s="24" t="s">
        <v>333</v>
      </c>
      <c r="G80" s="112"/>
      <c r="H80" s="25">
        <v>654</v>
      </c>
      <c r="I80" s="25">
        <v>5</v>
      </c>
      <c r="J80" s="25">
        <v>7</v>
      </c>
      <c r="K80" s="25">
        <v>720760594</v>
      </c>
      <c r="L80" s="110">
        <v>244</v>
      </c>
      <c r="M80" s="124"/>
      <c r="N80" s="124"/>
      <c r="O80" s="124"/>
      <c r="P80" s="124"/>
      <c r="Q80" s="124"/>
      <c r="R80" s="138"/>
      <c r="S80" s="138">
        <v>0</v>
      </c>
      <c r="T80" s="163">
        <v>0</v>
      </c>
      <c r="U80" s="163">
        <v>0</v>
      </c>
      <c r="V80" s="186">
        <v>15.02294</v>
      </c>
      <c r="W80" s="163">
        <v>115.9</v>
      </c>
      <c r="X80" s="163">
        <v>115.9</v>
      </c>
      <c r="Y80" s="163">
        <v>115.9</v>
      </c>
      <c r="Z80" s="165">
        <v>116</v>
      </c>
    </row>
    <row r="81" spans="1:26" ht="23.25" customHeight="1" x14ac:dyDescent="0.25">
      <c r="A81" s="242"/>
      <c r="B81" s="242"/>
      <c r="C81" s="242"/>
      <c r="D81" s="242"/>
      <c r="E81" s="242"/>
      <c r="F81" s="24" t="s">
        <v>333</v>
      </c>
      <c r="G81" s="112"/>
      <c r="H81" s="25">
        <v>654</v>
      </c>
      <c r="I81" s="25">
        <v>5</v>
      </c>
      <c r="J81" s="25">
        <v>7</v>
      </c>
      <c r="K81" s="25">
        <v>720760595</v>
      </c>
      <c r="L81" s="110">
        <v>244</v>
      </c>
      <c r="M81" s="124"/>
      <c r="N81" s="124"/>
      <c r="O81" s="124"/>
      <c r="P81" s="124"/>
      <c r="Q81" s="124"/>
      <c r="R81" s="138"/>
      <c r="S81" s="138">
        <v>0</v>
      </c>
      <c r="T81" s="163">
        <v>0</v>
      </c>
      <c r="U81" s="163">
        <v>0</v>
      </c>
      <c r="V81" s="186">
        <v>12.180020000000001</v>
      </c>
      <c r="W81" s="163">
        <v>171</v>
      </c>
      <c r="X81" s="163">
        <v>171</v>
      </c>
      <c r="Y81" s="163">
        <v>171</v>
      </c>
      <c r="Z81" s="165">
        <v>171</v>
      </c>
    </row>
    <row r="82" spans="1:26" ht="23.25" customHeight="1" x14ac:dyDescent="0.25">
      <c r="A82" s="242"/>
      <c r="B82" s="242"/>
      <c r="C82" s="242"/>
      <c r="D82" s="242"/>
      <c r="E82" s="242"/>
      <c r="F82" s="24" t="s">
        <v>333</v>
      </c>
      <c r="G82" s="112"/>
      <c r="H82" s="25">
        <v>654</v>
      </c>
      <c r="I82" s="25">
        <v>5</v>
      </c>
      <c r="J82" s="25">
        <v>7</v>
      </c>
      <c r="K82" s="25">
        <v>720760596</v>
      </c>
      <c r="L82" s="110">
        <v>244</v>
      </c>
      <c r="M82" s="124"/>
      <c r="N82" s="124"/>
      <c r="O82" s="124"/>
      <c r="P82" s="124"/>
      <c r="Q82" s="124"/>
      <c r="R82" s="138"/>
      <c r="S82" s="138">
        <v>0</v>
      </c>
      <c r="T82" s="163">
        <v>0</v>
      </c>
      <c r="U82" s="163">
        <v>0</v>
      </c>
      <c r="V82" s="186">
        <v>462.37263000000002</v>
      </c>
      <c r="W82" s="163">
        <v>876.9</v>
      </c>
      <c r="X82" s="163">
        <v>876.9</v>
      </c>
      <c r="Y82" s="163">
        <v>876.9</v>
      </c>
      <c r="Z82" s="165">
        <v>877</v>
      </c>
    </row>
    <row r="83" spans="1:26" ht="23.25" customHeight="1" x14ac:dyDescent="0.25">
      <c r="A83" s="242"/>
      <c r="B83" s="242"/>
      <c r="C83" s="242"/>
      <c r="D83" s="242"/>
      <c r="E83" s="242"/>
      <c r="F83" s="24" t="s">
        <v>333</v>
      </c>
      <c r="G83" s="112"/>
      <c r="H83" s="25">
        <v>654</v>
      </c>
      <c r="I83" s="25">
        <v>5</v>
      </c>
      <c r="J83" s="25">
        <v>7</v>
      </c>
      <c r="K83" s="25">
        <v>720760597</v>
      </c>
      <c r="L83" s="110">
        <v>244</v>
      </c>
      <c r="M83" s="124"/>
      <c r="N83" s="124"/>
      <c r="O83" s="124"/>
      <c r="P83" s="124"/>
      <c r="Q83" s="124"/>
      <c r="R83" s="138"/>
      <c r="S83" s="138">
        <v>0</v>
      </c>
      <c r="T83" s="163">
        <v>0</v>
      </c>
      <c r="U83" s="163">
        <v>0</v>
      </c>
      <c r="V83" s="186">
        <v>39.200000000000003</v>
      </c>
      <c r="W83" s="163">
        <v>94.4</v>
      </c>
      <c r="X83" s="163">
        <v>94.4</v>
      </c>
      <c r="Y83" s="163">
        <v>94.4</v>
      </c>
      <c r="Z83" s="165">
        <v>94</v>
      </c>
    </row>
    <row r="84" spans="1:26" ht="23.25" customHeight="1" x14ac:dyDescent="0.25">
      <c r="A84" s="242"/>
      <c r="B84" s="242"/>
      <c r="C84" s="242"/>
      <c r="D84" s="242"/>
      <c r="E84" s="242"/>
      <c r="F84" s="24" t="s">
        <v>333</v>
      </c>
      <c r="G84" s="112"/>
      <c r="H84" s="25">
        <v>654</v>
      </c>
      <c r="I84" s="25">
        <v>5</v>
      </c>
      <c r="J84" s="25">
        <v>7</v>
      </c>
      <c r="K84" s="25">
        <v>720760598</v>
      </c>
      <c r="L84" s="110">
        <v>244</v>
      </c>
      <c r="M84" s="124"/>
      <c r="N84" s="124"/>
      <c r="O84" s="124"/>
      <c r="P84" s="124"/>
      <c r="Q84" s="124"/>
      <c r="R84" s="138"/>
      <c r="S84" s="138">
        <v>0</v>
      </c>
      <c r="T84" s="163">
        <v>0</v>
      </c>
      <c r="U84" s="163">
        <v>0</v>
      </c>
      <c r="V84" s="186">
        <v>23.763159999999999</v>
      </c>
      <c r="W84" s="163">
        <v>96.3</v>
      </c>
      <c r="X84" s="163">
        <v>96.3</v>
      </c>
      <c r="Y84" s="163">
        <v>96.3</v>
      </c>
      <c r="Z84" s="165">
        <v>96</v>
      </c>
    </row>
    <row r="85" spans="1:26" ht="23.25" customHeight="1" x14ac:dyDescent="0.25">
      <c r="A85" s="242"/>
      <c r="B85" s="242"/>
      <c r="C85" s="242"/>
      <c r="D85" s="242"/>
      <c r="E85" s="242"/>
      <c r="F85" s="24" t="s">
        <v>333</v>
      </c>
      <c r="G85" s="112"/>
      <c r="H85" s="25">
        <v>654</v>
      </c>
      <c r="I85" s="25">
        <v>5</v>
      </c>
      <c r="J85" s="25">
        <v>7</v>
      </c>
      <c r="K85" s="25">
        <v>720760599</v>
      </c>
      <c r="L85" s="110">
        <v>244</v>
      </c>
      <c r="M85" s="124"/>
      <c r="N85" s="124"/>
      <c r="O85" s="124"/>
      <c r="P85" s="124"/>
      <c r="Q85" s="124"/>
      <c r="R85" s="138"/>
      <c r="S85" s="138">
        <v>0</v>
      </c>
      <c r="T85" s="163">
        <v>0</v>
      </c>
      <c r="U85" s="163">
        <v>0</v>
      </c>
      <c r="V85" s="186">
        <v>29.13316</v>
      </c>
      <c r="W85" s="163">
        <v>77.900000000000006</v>
      </c>
      <c r="X85" s="163">
        <v>77.900000000000006</v>
      </c>
      <c r="Y85" s="163">
        <v>77.900000000000006</v>
      </c>
      <c r="Z85" s="165">
        <v>78</v>
      </c>
    </row>
    <row r="86" spans="1:26" ht="23.25" customHeight="1" x14ac:dyDescent="0.25">
      <c r="A86" s="242"/>
      <c r="B86" s="242"/>
      <c r="C86" s="242"/>
      <c r="D86" s="242"/>
      <c r="E86" s="242"/>
      <c r="F86" s="24" t="s">
        <v>333</v>
      </c>
      <c r="G86" s="112"/>
      <c r="H86" s="25">
        <v>654</v>
      </c>
      <c r="I86" s="25">
        <v>5</v>
      </c>
      <c r="J86" s="25">
        <v>7</v>
      </c>
      <c r="K86" s="25" t="s">
        <v>361</v>
      </c>
      <c r="L86" s="110">
        <v>244</v>
      </c>
      <c r="M86" s="124"/>
      <c r="N86" s="124"/>
      <c r="O86" s="124"/>
      <c r="P86" s="124"/>
      <c r="Q86" s="124"/>
      <c r="R86" s="138"/>
      <c r="S86" s="138">
        <v>0</v>
      </c>
      <c r="T86" s="163">
        <v>0</v>
      </c>
      <c r="U86" s="163">
        <v>0</v>
      </c>
      <c r="V86" s="186">
        <v>0</v>
      </c>
      <c r="W86" s="163">
        <v>0</v>
      </c>
      <c r="X86" s="163">
        <v>0</v>
      </c>
      <c r="Y86" s="165">
        <v>0</v>
      </c>
      <c r="Z86" s="165">
        <v>0</v>
      </c>
    </row>
    <row r="87" spans="1:26" ht="23.25" customHeight="1" x14ac:dyDescent="0.25">
      <c r="A87" s="242"/>
      <c r="B87" s="242"/>
      <c r="C87" s="242"/>
      <c r="D87" s="242"/>
      <c r="E87" s="242"/>
      <c r="F87" s="24" t="s">
        <v>333</v>
      </c>
      <c r="G87" s="112"/>
      <c r="H87" s="25">
        <v>654</v>
      </c>
      <c r="I87" s="25">
        <v>5</v>
      </c>
      <c r="J87" s="25">
        <v>7</v>
      </c>
      <c r="K87" s="25" t="s">
        <v>343</v>
      </c>
      <c r="L87" s="110">
        <v>244</v>
      </c>
      <c r="M87" s="124"/>
      <c r="N87" s="124"/>
      <c r="O87" s="124"/>
      <c r="P87" s="124"/>
      <c r="Q87" s="124"/>
      <c r="R87" s="138"/>
      <c r="S87" s="138"/>
      <c r="T87" s="163"/>
      <c r="U87" s="138">
        <v>500</v>
      </c>
      <c r="V87" s="186">
        <v>0</v>
      </c>
      <c r="W87" s="163">
        <v>0</v>
      </c>
      <c r="X87" s="165">
        <v>0</v>
      </c>
      <c r="Y87" s="165">
        <v>0</v>
      </c>
      <c r="Z87" s="165">
        <v>0</v>
      </c>
    </row>
    <row r="88" spans="1:26" ht="23.25" customHeight="1" x14ac:dyDescent="0.25">
      <c r="A88" s="242"/>
      <c r="B88" s="242"/>
      <c r="C88" s="242"/>
      <c r="D88" s="242"/>
      <c r="E88" s="242"/>
      <c r="F88" s="24" t="s">
        <v>333</v>
      </c>
      <c r="G88" s="112"/>
      <c r="H88" s="25">
        <v>654</v>
      </c>
      <c r="I88" s="25">
        <v>5</v>
      </c>
      <c r="J88" s="25">
        <v>7</v>
      </c>
      <c r="K88" s="25" t="s">
        <v>362</v>
      </c>
      <c r="L88" s="110">
        <v>244</v>
      </c>
      <c r="M88" s="124"/>
      <c r="N88" s="124"/>
      <c r="O88" s="124"/>
      <c r="P88" s="124"/>
      <c r="Q88" s="124"/>
      <c r="R88" s="138"/>
      <c r="S88" s="138">
        <v>0</v>
      </c>
      <c r="T88" s="163">
        <v>0</v>
      </c>
      <c r="U88" s="163">
        <v>0</v>
      </c>
      <c r="V88" s="186">
        <v>0</v>
      </c>
      <c r="W88" s="163">
        <v>0</v>
      </c>
      <c r="X88" s="163">
        <v>0</v>
      </c>
      <c r="Y88" s="165">
        <v>0</v>
      </c>
      <c r="Z88" s="165">
        <v>0</v>
      </c>
    </row>
    <row r="89" spans="1:26" ht="23.25" customHeight="1" x14ac:dyDescent="0.25">
      <c r="A89" s="242"/>
      <c r="B89" s="242"/>
      <c r="C89" s="242"/>
      <c r="D89" s="242"/>
      <c r="E89" s="242"/>
      <c r="F89" s="24" t="s">
        <v>287</v>
      </c>
      <c r="G89" s="112"/>
      <c r="H89" s="25">
        <v>654</v>
      </c>
      <c r="I89" s="25">
        <v>5</v>
      </c>
      <c r="J89" s="25">
        <v>7</v>
      </c>
      <c r="K89" s="25">
        <v>720760580</v>
      </c>
      <c r="L89" s="110">
        <v>244</v>
      </c>
      <c r="M89" s="124"/>
      <c r="N89" s="124"/>
      <c r="O89" s="124"/>
      <c r="P89" s="124"/>
      <c r="Q89" s="124"/>
      <c r="R89" s="138"/>
      <c r="S89" s="138">
        <v>0</v>
      </c>
      <c r="T89" s="163">
        <v>5</v>
      </c>
      <c r="U89" s="138">
        <v>0</v>
      </c>
      <c r="V89" s="186">
        <v>0</v>
      </c>
      <c r="W89" s="163">
        <v>0</v>
      </c>
      <c r="X89" s="165">
        <v>0</v>
      </c>
      <c r="Y89" s="165">
        <v>0</v>
      </c>
      <c r="Z89" s="165">
        <v>0</v>
      </c>
    </row>
    <row r="90" spans="1:26" ht="23.25" customHeight="1" x14ac:dyDescent="0.25">
      <c r="A90" s="243"/>
      <c r="B90" s="243"/>
      <c r="C90" s="243"/>
      <c r="D90" s="243"/>
      <c r="E90" s="243"/>
      <c r="F90" s="24" t="s">
        <v>334</v>
      </c>
      <c r="G90" s="112"/>
      <c r="H90" s="25">
        <v>654</v>
      </c>
      <c r="I90" s="25">
        <v>5</v>
      </c>
      <c r="J90" s="25">
        <v>7</v>
      </c>
      <c r="K90" s="25">
        <v>720700310</v>
      </c>
      <c r="L90" s="110">
        <v>244</v>
      </c>
      <c r="M90" s="124"/>
      <c r="N90" s="124"/>
      <c r="O90" s="124"/>
      <c r="P90" s="124"/>
      <c r="Q90" s="124"/>
      <c r="R90" s="138"/>
      <c r="S90" s="138">
        <v>0</v>
      </c>
      <c r="T90" s="163">
        <v>12940.2</v>
      </c>
      <c r="U90" s="138">
        <v>0</v>
      </c>
      <c r="V90" s="186">
        <v>0</v>
      </c>
      <c r="W90" s="163">
        <v>0</v>
      </c>
      <c r="X90" s="165">
        <v>0</v>
      </c>
      <c r="Y90" s="165">
        <v>0</v>
      </c>
      <c r="Z90" s="165">
        <v>0</v>
      </c>
    </row>
    <row r="91" spans="1:26" ht="21.75" customHeight="1" x14ac:dyDescent="0.25">
      <c r="A91" s="241" t="s">
        <v>43</v>
      </c>
      <c r="B91" s="241" t="s">
        <v>6</v>
      </c>
      <c r="C91" s="241" t="s">
        <v>44</v>
      </c>
      <c r="D91" s="241" t="s">
        <v>240</v>
      </c>
      <c r="E91" s="241"/>
      <c r="F91" s="135" t="s">
        <v>231</v>
      </c>
      <c r="G91" s="74"/>
      <c r="H91" s="115">
        <v>654</v>
      </c>
      <c r="I91" s="115">
        <v>5</v>
      </c>
      <c r="J91" s="115">
        <v>8</v>
      </c>
      <c r="K91" s="25">
        <v>720800000</v>
      </c>
      <c r="L91" s="101"/>
      <c r="M91" s="116">
        <v>0</v>
      </c>
      <c r="N91" s="116">
        <v>0</v>
      </c>
      <c r="O91" s="116">
        <v>0</v>
      </c>
      <c r="P91" s="116">
        <v>0</v>
      </c>
      <c r="Q91" s="116">
        <v>0</v>
      </c>
      <c r="R91" s="136">
        <v>7.2</v>
      </c>
      <c r="S91" s="136">
        <f>SUM(S92:S93)</f>
        <v>1439.5</v>
      </c>
      <c r="T91" s="164">
        <v>0</v>
      </c>
      <c r="U91" s="136">
        <v>0</v>
      </c>
      <c r="V91" s="187">
        <v>0</v>
      </c>
      <c r="W91" s="164">
        <v>0</v>
      </c>
      <c r="X91" s="165">
        <v>0</v>
      </c>
      <c r="Y91" s="165">
        <v>0</v>
      </c>
      <c r="Z91" s="165">
        <v>0</v>
      </c>
    </row>
    <row r="92" spans="1:26" ht="35.25" customHeight="1" x14ac:dyDescent="0.25">
      <c r="A92" s="242"/>
      <c r="B92" s="242"/>
      <c r="C92" s="242"/>
      <c r="D92" s="242"/>
      <c r="E92" s="242"/>
      <c r="F92" s="24" t="s">
        <v>298</v>
      </c>
      <c r="G92" s="112"/>
      <c r="H92" s="25">
        <v>654</v>
      </c>
      <c r="I92" s="25">
        <v>5</v>
      </c>
      <c r="J92" s="25">
        <v>8</v>
      </c>
      <c r="K92" s="25" t="s">
        <v>300</v>
      </c>
      <c r="L92" s="110">
        <v>244</v>
      </c>
      <c r="M92" s="122"/>
      <c r="N92" s="122"/>
      <c r="O92" s="122"/>
      <c r="P92" s="122"/>
      <c r="Q92" s="122"/>
      <c r="R92" s="137"/>
      <c r="S92" s="138">
        <v>1428.1</v>
      </c>
      <c r="T92" s="164">
        <v>0</v>
      </c>
      <c r="U92" s="136">
        <v>0</v>
      </c>
      <c r="V92" s="187">
        <v>0</v>
      </c>
      <c r="W92" s="164">
        <v>0</v>
      </c>
      <c r="X92" s="165">
        <v>0</v>
      </c>
      <c r="Y92" s="165">
        <v>0</v>
      </c>
      <c r="Z92" s="165">
        <v>0</v>
      </c>
    </row>
    <row r="93" spans="1:26" ht="34.5" customHeight="1" x14ac:dyDescent="0.25">
      <c r="A93" s="243"/>
      <c r="B93" s="243"/>
      <c r="C93" s="243"/>
      <c r="D93" s="243"/>
      <c r="E93" s="243"/>
      <c r="F93" s="24" t="s">
        <v>299</v>
      </c>
      <c r="G93" s="112"/>
      <c r="H93" s="25">
        <v>654</v>
      </c>
      <c r="I93" s="25">
        <v>5</v>
      </c>
      <c r="J93" s="25">
        <v>8</v>
      </c>
      <c r="K93" s="25" t="s">
        <v>301</v>
      </c>
      <c r="L93" s="110">
        <v>244</v>
      </c>
      <c r="M93" s="122"/>
      <c r="N93" s="122"/>
      <c r="O93" s="122"/>
      <c r="P93" s="122"/>
      <c r="Q93" s="122"/>
      <c r="R93" s="137"/>
      <c r="S93" s="138">
        <v>11.4</v>
      </c>
      <c r="T93" s="164">
        <v>0</v>
      </c>
      <c r="U93" s="136">
        <v>0</v>
      </c>
      <c r="V93" s="187">
        <v>0</v>
      </c>
      <c r="W93" s="164">
        <v>0</v>
      </c>
      <c r="X93" s="165">
        <v>0</v>
      </c>
      <c r="Y93" s="165">
        <v>0</v>
      </c>
      <c r="Z93" s="165">
        <v>0</v>
      </c>
    </row>
    <row r="94" spans="1:26" ht="22.5" customHeight="1" x14ac:dyDescent="0.25">
      <c r="A94" s="39" t="s">
        <v>43</v>
      </c>
      <c r="B94" s="39" t="s">
        <v>6</v>
      </c>
      <c r="C94" s="39" t="s">
        <v>177</v>
      </c>
      <c r="D94" s="39" t="s">
        <v>243</v>
      </c>
      <c r="E94" s="84"/>
      <c r="F94" s="135" t="s">
        <v>241</v>
      </c>
      <c r="G94" s="74"/>
      <c r="H94" s="115">
        <v>654</v>
      </c>
      <c r="I94" s="115"/>
      <c r="J94" s="115"/>
      <c r="K94" s="115"/>
      <c r="L94" s="101"/>
      <c r="M94" s="116">
        <v>0</v>
      </c>
      <c r="N94" s="116">
        <v>0</v>
      </c>
      <c r="O94" s="116">
        <v>0</v>
      </c>
      <c r="P94" s="116">
        <v>0</v>
      </c>
      <c r="Q94" s="116">
        <v>4841.3</v>
      </c>
      <c r="R94" s="136">
        <v>0</v>
      </c>
      <c r="S94" s="136">
        <v>0</v>
      </c>
      <c r="T94" s="164">
        <v>0</v>
      </c>
      <c r="U94" s="136">
        <v>0</v>
      </c>
      <c r="V94" s="187">
        <v>0</v>
      </c>
      <c r="W94" s="164">
        <v>0</v>
      </c>
      <c r="X94" s="165">
        <v>0</v>
      </c>
      <c r="Y94" s="165">
        <v>0</v>
      </c>
      <c r="Z94" s="165">
        <v>0</v>
      </c>
    </row>
    <row r="95" spans="1:26" ht="31.5" customHeight="1" x14ac:dyDescent="0.25">
      <c r="A95" s="241" t="s">
        <v>43</v>
      </c>
      <c r="B95" s="241" t="s">
        <v>6</v>
      </c>
      <c r="C95" s="241" t="s">
        <v>244</v>
      </c>
      <c r="D95" s="241" t="s">
        <v>177</v>
      </c>
      <c r="E95" s="241"/>
      <c r="F95" s="97" t="s">
        <v>245</v>
      </c>
      <c r="G95" s="74"/>
      <c r="H95" s="22">
        <v>654</v>
      </c>
      <c r="I95" s="22"/>
      <c r="J95" s="22"/>
      <c r="K95" s="25" t="s">
        <v>317</v>
      </c>
      <c r="L95" s="21"/>
      <c r="M95" s="88">
        <v>0</v>
      </c>
      <c r="N95" s="88">
        <v>0</v>
      </c>
      <c r="O95" s="88">
        <v>0</v>
      </c>
      <c r="P95" s="88">
        <v>0</v>
      </c>
      <c r="Q95" s="88">
        <v>0</v>
      </c>
      <c r="R95" s="87">
        <v>0</v>
      </c>
      <c r="S95" s="87">
        <v>0</v>
      </c>
      <c r="T95" s="169">
        <f>SUM(T96:T98)</f>
        <v>1283.1999999999998</v>
      </c>
      <c r="U95" s="87">
        <f>SUM(U96:U98)</f>
        <v>2180.4</v>
      </c>
      <c r="V95" s="188">
        <f>SUM(V96:V98)</f>
        <v>2234.3527600000002</v>
      </c>
      <c r="W95" s="188">
        <f t="shared" ref="W95:Z95" si="10">SUM(W96:W98)</f>
        <v>2424</v>
      </c>
      <c r="X95" s="188">
        <f t="shared" si="10"/>
        <v>2329.1</v>
      </c>
      <c r="Y95" s="188">
        <f t="shared" si="10"/>
        <v>2236.299</v>
      </c>
      <c r="Z95" s="188">
        <f t="shared" si="10"/>
        <v>0</v>
      </c>
    </row>
    <row r="96" spans="1:26" ht="45.75" customHeight="1" x14ac:dyDescent="0.25">
      <c r="A96" s="242"/>
      <c r="B96" s="242"/>
      <c r="C96" s="242"/>
      <c r="D96" s="242"/>
      <c r="E96" s="242"/>
      <c r="F96" s="140" t="s">
        <v>287</v>
      </c>
      <c r="G96" s="21"/>
      <c r="H96" s="25">
        <v>654</v>
      </c>
      <c r="I96" s="25">
        <v>5</v>
      </c>
      <c r="J96" s="25">
        <v>3</v>
      </c>
      <c r="K96" s="25" t="s">
        <v>335</v>
      </c>
      <c r="L96" s="110">
        <v>244</v>
      </c>
      <c r="M96" s="122"/>
      <c r="N96" s="122"/>
      <c r="O96" s="122"/>
      <c r="P96" s="122"/>
      <c r="Q96" s="122"/>
      <c r="R96" s="137"/>
      <c r="S96" s="137"/>
      <c r="T96" s="163">
        <v>40.6</v>
      </c>
      <c r="U96" s="138">
        <v>0</v>
      </c>
      <c r="V96" s="186">
        <v>0</v>
      </c>
      <c r="W96" s="138">
        <v>0</v>
      </c>
      <c r="X96" s="165">
        <v>0</v>
      </c>
      <c r="Y96" s="165">
        <v>0</v>
      </c>
      <c r="Z96" s="165">
        <v>0</v>
      </c>
    </row>
    <row r="97" spans="1:26" ht="45.75" customHeight="1" x14ac:dyDescent="0.25">
      <c r="A97" s="242"/>
      <c r="B97" s="242"/>
      <c r="C97" s="242"/>
      <c r="D97" s="242"/>
      <c r="E97" s="242"/>
      <c r="F97" s="24" t="s">
        <v>302</v>
      </c>
      <c r="G97" s="112"/>
      <c r="H97" s="25">
        <v>654</v>
      </c>
      <c r="I97" s="25">
        <v>5</v>
      </c>
      <c r="J97" s="25">
        <v>3</v>
      </c>
      <c r="K97" s="25" t="s">
        <v>303</v>
      </c>
      <c r="L97" s="110">
        <v>244</v>
      </c>
      <c r="M97" s="122"/>
      <c r="N97" s="122"/>
      <c r="O97" s="122"/>
      <c r="P97" s="122"/>
      <c r="Q97" s="122"/>
      <c r="R97" s="137"/>
      <c r="S97" s="137"/>
      <c r="T97" s="163">
        <v>0</v>
      </c>
      <c r="U97" s="138">
        <v>0</v>
      </c>
      <c r="V97" s="186">
        <v>0</v>
      </c>
      <c r="W97" s="138">
        <v>0</v>
      </c>
      <c r="X97" s="165">
        <v>0</v>
      </c>
      <c r="Y97" s="165">
        <v>0</v>
      </c>
      <c r="Z97" s="165">
        <v>0</v>
      </c>
    </row>
    <row r="98" spans="1:26" ht="37.5" customHeight="1" x14ac:dyDescent="0.25">
      <c r="A98" s="243"/>
      <c r="B98" s="243"/>
      <c r="C98" s="243"/>
      <c r="D98" s="243"/>
      <c r="E98" s="243"/>
      <c r="F98" s="24" t="s">
        <v>319</v>
      </c>
      <c r="G98" s="112"/>
      <c r="H98" s="25">
        <v>654</v>
      </c>
      <c r="I98" s="25">
        <v>5</v>
      </c>
      <c r="J98" s="25">
        <v>3</v>
      </c>
      <c r="K98" s="25" t="s">
        <v>318</v>
      </c>
      <c r="L98" s="110">
        <v>244</v>
      </c>
      <c r="M98" s="122"/>
      <c r="N98" s="122"/>
      <c r="O98" s="122"/>
      <c r="P98" s="122"/>
      <c r="Q98" s="122"/>
      <c r="R98" s="137"/>
      <c r="S98" s="137"/>
      <c r="T98" s="163">
        <v>1242.5999999999999</v>
      </c>
      <c r="U98" s="138">
        <v>2180.4</v>
      </c>
      <c r="V98" s="186">
        <v>2234.3527600000002</v>
      </c>
      <c r="W98" s="163">
        <v>2424</v>
      </c>
      <c r="X98" s="165">
        <v>2329.1</v>
      </c>
      <c r="Y98" s="165">
        <v>2236.299</v>
      </c>
      <c r="Z98" s="165">
        <v>0</v>
      </c>
    </row>
    <row r="99" spans="1:26" ht="36.75" customHeight="1" x14ac:dyDescent="0.25">
      <c r="A99" s="38" t="s">
        <v>43</v>
      </c>
      <c r="B99" s="38" t="s">
        <v>96</v>
      </c>
      <c r="C99" s="38"/>
      <c r="D99" s="38"/>
      <c r="E99" s="38"/>
      <c r="F99" s="139" t="s">
        <v>205</v>
      </c>
      <c r="G99" s="26" t="s">
        <v>21</v>
      </c>
      <c r="H99" s="108"/>
      <c r="I99" s="108"/>
      <c r="J99" s="125"/>
      <c r="K99" s="133">
        <v>73000000</v>
      </c>
      <c r="L99" s="126"/>
      <c r="M99" s="141">
        <f>SUM(M100:M132)</f>
        <v>8259.26</v>
      </c>
      <c r="N99" s="141">
        <v>16370.2</v>
      </c>
      <c r="O99" s="141">
        <v>18241.8</v>
      </c>
      <c r="P99" s="141">
        <v>9998</v>
      </c>
      <c r="Q99" s="141">
        <v>11180</v>
      </c>
      <c r="R99" s="141">
        <v>11444</v>
      </c>
      <c r="S99" s="141">
        <v>98159.6</v>
      </c>
      <c r="T99" s="141">
        <f>SUM(T101+T107+T131+T136)</f>
        <v>124554.20000000001</v>
      </c>
      <c r="U99" s="141">
        <f>SUM(U101+U107+U131+U136)</f>
        <v>85620.7</v>
      </c>
      <c r="V99" s="141">
        <f>SUM(V101+V107+V131+V136+V104)</f>
        <v>162401.62114999999</v>
      </c>
      <c r="W99" s="141">
        <f>SUM(W101+W107+W131+W136+W104)</f>
        <v>91502.049999999988</v>
      </c>
      <c r="X99" s="141">
        <f>SUM(X101+X107+X131+X136+X104)</f>
        <v>93542.995999999985</v>
      </c>
      <c r="Y99" s="141">
        <f>SUM(Y101+Y107+Y131+Y136+Y104)</f>
        <v>103384.20599999999</v>
      </c>
      <c r="Z99" s="141">
        <f>SUM(Z101+Z107+Z131+Z136+Z104)</f>
        <v>41636.305</v>
      </c>
    </row>
    <row r="100" spans="1:26" ht="38.25" customHeight="1" x14ac:dyDescent="0.25">
      <c r="A100" s="39" t="s">
        <v>43</v>
      </c>
      <c r="B100" s="39" t="s">
        <v>96</v>
      </c>
      <c r="C100" s="39" t="s">
        <v>20</v>
      </c>
      <c r="D100" s="39"/>
      <c r="E100" s="99"/>
      <c r="F100" s="100" t="s">
        <v>258</v>
      </c>
      <c r="G100" s="101"/>
      <c r="H100" s="22">
        <v>654</v>
      </c>
      <c r="I100" s="22">
        <v>4</v>
      </c>
      <c r="J100" s="22">
        <v>9</v>
      </c>
      <c r="K100" s="22">
        <v>736024</v>
      </c>
      <c r="L100" s="21"/>
      <c r="M100" s="85">
        <v>8259.26</v>
      </c>
      <c r="N100" s="33"/>
      <c r="O100" s="33"/>
      <c r="P100" s="33"/>
      <c r="Q100" s="33"/>
      <c r="R100" s="33"/>
      <c r="S100" s="33"/>
      <c r="T100" s="167"/>
      <c r="U100" s="33"/>
      <c r="V100" s="33"/>
      <c r="W100" s="152"/>
      <c r="X100" s="77"/>
      <c r="Y100" s="165">
        <v>0</v>
      </c>
      <c r="Z100" s="165">
        <v>0</v>
      </c>
    </row>
    <row r="101" spans="1:26" ht="51.75" customHeight="1" x14ac:dyDescent="0.25">
      <c r="A101" s="84" t="s">
        <v>43</v>
      </c>
      <c r="B101" s="84" t="s">
        <v>96</v>
      </c>
      <c r="C101" s="84" t="s">
        <v>20</v>
      </c>
      <c r="D101" s="84"/>
      <c r="E101" s="84"/>
      <c r="F101" s="98" t="s">
        <v>259</v>
      </c>
      <c r="G101" s="74"/>
      <c r="H101" s="75">
        <v>654</v>
      </c>
      <c r="I101" s="75">
        <v>4</v>
      </c>
      <c r="J101" s="75">
        <v>9</v>
      </c>
      <c r="K101" s="75">
        <v>73010000</v>
      </c>
      <c r="L101" s="74"/>
      <c r="M101" s="85"/>
      <c r="N101" s="85">
        <v>3844.6</v>
      </c>
      <c r="O101" s="85">
        <v>2543.5</v>
      </c>
      <c r="P101" s="85"/>
      <c r="Q101" s="85"/>
      <c r="R101" s="33"/>
      <c r="S101" s="33">
        <v>5307.9</v>
      </c>
      <c r="T101" s="167">
        <f>T102+T103</f>
        <v>4778.6000000000004</v>
      </c>
      <c r="U101" s="33">
        <f>U102+U103</f>
        <v>7926</v>
      </c>
      <c r="V101" s="33">
        <f>V102+V103</f>
        <v>7313.4995699999999</v>
      </c>
      <c r="W101" s="33">
        <f>W102+W103</f>
        <v>6133.5019999999995</v>
      </c>
      <c r="X101" s="33">
        <f t="shared" ref="X101:Y101" si="11">X102+X103</f>
        <v>7264.2209999999995</v>
      </c>
      <c r="Y101" s="33">
        <f t="shared" si="11"/>
        <v>7264.2209999999995</v>
      </c>
      <c r="Z101" s="165">
        <v>0</v>
      </c>
    </row>
    <row r="102" spans="1:26" ht="38.25" customHeight="1" x14ac:dyDescent="0.25">
      <c r="A102" s="84" t="s">
        <v>43</v>
      </c>
      <c r="B102" s="84" t="s">
        <v>96</v>
      </c>
      <c r="C102" s="84" t="s">
        <v>154</v>
      </c>
      <c r="D102" s="84" t="s">
        <v>77</v>
      </c>
      <c r="E102" s="84"/>
      <c r="F102" s="236" t="s">
        <v>261</v>
      </c>
      <c r="G102" s="74"/>
      <c r="H102" s="75">
        <v>654</v>
      </c>
      <c r="I102" s="75">
        <v>4</v>
      </c>
      <c r="J102" s="75">
        <v>9</v>
      </c>
      <c r="K102" s="75">
        <v>730101380</v>
      </c>
      <c r="L102" s="74">
        <v>244</v>
      </c>
      <c r="M102" s="85">
        <v>0</v>
      </c>
      <c r="N102" s="85">
        <v>3844.6</v>
      </c>
      <c r="O102" s="85">
        <v>2543.1999999999998</v>
      </c>
      <c r="P102" s="85"/>
      <c r="Q102" s="85"/>
      <c r="R102" s="33"/>
      <c r="S102" s="33">
        <v>5241.3999999999996</v>
      </c>
      <c r="T102" s="167">
        <v>4712.1000000000004</v>
      </c>
      <c r="U102" s="33">
        <v>7859.7</v>
      </c>
      <c r="V102" s="33">
        <v>7240.1235999999999</v>
      </c>
      <c r="W102" s="167">
        <v>6072.1719999999996</v>
      </c>
      <c r="X102" s="167">
        <v>7264.2209999999995</v>
      </c>
      <c r="Y102" s="167">
        <v>7264.2209999999995</v>
      </c>
      <c r="Z102" s="165">
        <v>0</v>
      </c>
    </row>
    <row r="103" spans="1:26" ht="38.25" customHeight="1" x14ac:dyDescent="0.25">
      <c r="A103" s="84" t="s">
        <v>43</v>
      </c>
      <c r="B103" s="84" t="s">
        <v>96</v>
      </c>
      <c r="C103" s="84" t="s">
        <v>154</v>
      </c>
      <c r="D103" s="84" t="s">
        <v>6</v>
      </c>
      <c r="E103" s="84"/>
      <c r="F103" s="237"/>
      <c r="G103" s="74"/>
      <c r="H103" s="75">
        <v>654</v>
      </c>
      <c r="I103" s="75">
        <v>4</v>
      </c>
      <c r="J103" s="75">
        <v>9</v>
      </c>
      <c r="K103" s="75" t="s">
        <v>260</v>
      </c>
      <c r="L103" s="74">
        <v>244</v>
      </c>
      <c r="M103" s="85"/>
      <c r="N103" s="85"/>
      <c r="O103" s="85">
        <v>0.3</v>
      </c>
      <c r="P103" s="85">
        <v>2</v>
      </c>
      <c r="Q103" s="85">
        <v>2</v>
      </c>
      <c r="R103" s="33">
        <v>2</v>
      </c>
      <c r="S103" s="33">
        <v>66.5</v>
      </c>
      <c r="T103" s="167">
        <v>66.5</v>
      </c>
      <c r="U103" s="33">
        <v>66.3</v>
      </c>
      <c r="V103" s="33">
        <v>73.375969999999995</v>
      </c>
      <c r="W103" s="167">
        <v>61.33</v>
      </c>
      <c r="X103" s="167">
        <v>0</v>
      </c>
      <c r="Y103" s="165">
        <v>0</v>
      </c>
      <c r="Z103" s="165">
        <v>0</v>
      </c>
    </row>
    <row r="104" spans="1:26" ht="38.25" customHeight="1" x14ac:dyDescent="0.25">
      <c r="A104" s="84"/>
      <c r="B104" s="84"/>
      <c r="C104" s="84"/>
      <c r="D104" s="84"/>
      <c r="E104" s="84"/>
      <c r="F104" s="238"/>
      <c r="G104" s="74"/>
      <c r="H104" s="75">
        <v>654</v>
      </c>
      <c r="I104" s="75">
        <v>4</v>
      </c>
      <c r="J104" s="75">
        <v>9</v>
      </c>
      <c r="K104" s="75" t="s">
        <v>360</v>
      </c>
      <c r="L104" s="74">
        <v>244</v>
      </c>
      <c r="M104" s="85"/>
      <c r="N104" s="85"/>
      <c r="O104" s="85"/>
      <c r="P104" s="85"/>
      <c r="Q104" s="85"/>
      <c r="R104" s="33"/>
      <c r="S104" s="33"/>
      <c r="T104" s="167"/>
      <c r="U104" s="33"/>
      <c r="V104" s="33">
        <v>6025.9049999999997</v>
      </c>
      <c r="W104" s="167">
        <v>0</v>
      </c>
      <c r="X104" s="167">
        <v>0</v>
      </c>
      <c r="Y104" s="165">
        <v>0</v>
      </c>
      <c r="Z104" s="165">
        <v>0</v>
      </c>
    </row>
    <row r="105" spans="1:26" ht="55.5" customHeight="1" x14ac:dyDescent="0.25">
      <c r="A105" s="84" t="s">
        <v>43</v>
      </c>
      <c r="B105" s="84" t="s">
        <v>96</v>
      </c>
      <c r="C105" s="84" t="s">
        <v>155</v>
      </c>
      <c r="D105" s="84"/>
      <c r="E105" s="84"/>
      <c r="F105" s="98" t="s">
        <v>262</v>
      </c>
      <c r="G105" s="74"/>
      <c r="H105" s="75">
        <v>654</v>
      </c>
      <c r="I105" s="75">
        <v>4</v>
      </c>
      <c r="J105" s="75">
        <v>9</v>
      </c>
      <c r="K105" s="75" t="s">
        <v>264</v>
      </c>
      <c r="L105" s="74">
        <v>244</v>
      </c>
      <c r="M105" s="85"/>
      <c r="N105" s="85">
        <v>0.3</v>
      </c>
      <c r="O105" s="85"/>
      <c r="P105" s="85"/>
      <c r="Q105" s="85"/>
      <c r="R105" s="33"/>
      <c r="S105" s="33"/>
      <c r="T105" s="167">
        <v>0</v>
      </c>
      <c r="U105" s="33">
        <v>0</v>
      </c>
      <c r="V105" s="33">
        <v>0</v>
      </c>
      <c r="W105" s="33">
        <v>0</v>
      </c>
      <c r="X105" s="33">
        <v>0</v>
      </c>
      <c r="Y105" s="165">
        <v>0</v>
      </c>
      <c r="Z105" s="165">
        <v>0</v>
      </c>
    </row>
    <row r="106" spans="1:26" ht="27" customHeight="1" x14ac:dyDescent="0.25">
      <c r="A106" s="84" t="s">
        <v>43</v>
      </c>
      <c r="B106" s="84" t="s">
        <v>96</v>
      </c>
      <c r="C106" s="84" t="s">
        <v>155</v>
      </c>
      <c r="D106" s="84" t="s">
        <v>77</v>
      </c>
      <c r="E106" s="84"/>
      <c r="F106" s="79" t="s">
        <v>263</v>
      </c>
      <c r="G106" s="74"/>
      <c r="H106" s="75">
        <v>654</v>
      </c>
      <c r="I106" s="75">
        <v>4</v>
      </c>
      <c r="J106" s="75">
        <v>9</v>
      </c>
      <c r="K106" s="75" t="s">
        <v>264</v>
      </c>
      <c r="L106" s="74"/>
      <c r="M106" s="85"/>
      <c r="N106" s="85">
        <v>0.3</v>
      </c>
      <c r="O106" s="85"/>
      <c r="P106" s="85"/>
      <c r="Q106" s="85"/>
      <c r="R106" s="33"/>
      <c r="S106" s="33"/>
      <c r="T106" s="167">
        <v>0</v>
      </c>
      <c r="U106" s="33">
        <v>0</v>
      </c>
      <c r="V106" s="33">
        <v>0</v>
      </c>
      <c r="W106" s="33">
        <v>0</v>
      </c>
      <c r="X106" s="33">
        <v>0</v>
      </c>
      <c r="Y106" s="165">
        <v>0</v>
      </c>
      <c r="Z106" s="165">
        <v>0</v>
      </c>
    </row>
    <row r="107" spans="1:26" ht="27" customHeight="1" x14ac:dyDescent="0.25">
      <c r="A107" s="84" t="s">
        <v>43</v>
      </c>
      <c r="B107" s="84" t="s">
        <v>96</v>
      </c>
      <c r="C107" s="84" t="s">
        <v>156</v>
      </c>
      <c r="D107" s="84"/>
      <c r="E107" s="84"/>
      <c r="F107" s="79" t="s">
        <v>261</v>
      </c>
      <c r="G107" s="74"/>
      <c r="H107" s="75">
        <v>654</v>
      </c>
      <c r="I107" s="75">
        <v>4</v>
      </c>
      <c r="J107" s="75">
        <v>9</v>
      </c>
      <c r="K107" s="75">
        <v>73020000</v>
      </c>
      <c r="L107" s="74"/>
      <c r="M107" s="85"/>
      <c r="N107" s="85">
        <v>12525.6</v>
      </c>
      <c r="O107" s="85">
        <v>14823.1</v>
      </c>
      <c r="P107" s="85">
        <v>9231</v>
      </c>
      <c r="Q107" s="85">
        <v>10413</v>
      </c>
      <c r="R107" s="33">
        <v>10677</v>
      </c>
      <c r="S107" s="33">
        <v>79421</v>
      </c>
      <c r="T107" s="33">
        <f t="shared" ref="T107:U107" si="12">SUM(T108:T123)</f>
        <v>89232.6</v>
      </c>
      <c r="U107" s="33">
        <f t="shared" si="12"/>
        <v>40232.1</v>
      </c>
      <c r="V107" s="33">
        <f>SUM(V108:V123)</f>
        <v>117790.42252999998</v>
      </c>
      <c r="W107" s="33">
        <f>SUM(W108:W123)</f>
        <v>49568.547999999995</v>
      </c>
      <c r="X107" s="33">
        <f>SUM(X108:X123)</f>
        <v>50478.774999999994</v>
      </c>
      <c r="Y107" s="33">
        <f>SUM(Y108:Y123)</f>
        <v>62119.984999999993</v>
      </c>
      <c r="Z107" s="33">
        <f>SUM(Z108:Z123)</f>
        <v>41636.305</v>
      </c>
    </row>
    <row r="108" spans="1:26" ht="27" customHeight="1" x14ac:dyDescent="0.25">
      <c r="A108" s="84" t="s">
        <v>43</v>
      </c>
      <c r="B108" s="84" t="s">
        <v>96</v>
      </c>
      <c r="C108" s="84" t="s">
        <v>156</v>
      </c>
      <c r="D108" s="84" t="s">
        <v>77</v>
      </c>
      <c r="E108" s="84"/>
      <c r="F108" s="79" t="s">
        <v>265</v>
      </c>
      <c r="G108" s="74"/>
      <c r="H108" s="75">
        <v>654</v>
      </c>
      <c r="I108" s="75">
        <v>4</v>
      </c>
      <c r="J108" s="75">
        <v>9</v>
      </c>
      <c r="K108" s="84" t="s">
        <v>267</v>
      </c>
      <c r="L108" s="74">
        <v>244</v>
      </c>
      <c r="M108" s="85"/>
      <c r="N108" s="85">
        <v>12525.6</v>
      </c>
      <c r="O108" s="85">
        <v>4272.1000000000004</v>
      </c>
      <c r="P108" s="85"/>
      <c r="Q108" s="85"/>
      <c r="R108" s="33"/>
      <c r="S108" s="33">
        <v>54328.3</v>
      </c>
      <c r="T108" s="167">
        <v>41926.300000000003</v>
      </c>
      <c r="U108" s="33">
        <v>13861.2</v>
      </c>
      <c r="V108" s="33">
        <v>85990.525429999994</v>
      </c>
      <c r="W108" s="167">
        <v>18456.68</v>
      </c>
      <c r="X108" s="167">
        <v>18328.28</v>
      </c>
      <c r="Y108" s="165">
        <v>20057.080000000002</v>
      </c>
      <c r="Z108" s="165">
        <v>0</v>
      </c>
    </row>
    <row r="109" spans="1:26" ht="27" customHeight="1" x14ac:dyDescent="0.25">
      <c r="A109" s="84"/>
      <c r="B109" s="84"/>
      <c r="C109" s="84"/>
      <c r="D109" s="84"/>
      <c r="E109" s="84"/>
      <c r="F109" s="79" t="s">
        <v>310</v>
      </c>
      <c r="G109" s="74"/>
      <c r="H109" s="75">
        <v>654</v>
      </c>
      <c r="I109" s="75">
        <v>4</v>
      </c>
      <c r="J109" s="75">
        <v>9</v>
      </c>
      <c r="K109" s="75" t="s">
        <v>273</v>
      </c>
      <c r="L109" s="74">
        <v>244</v>
      </c>
      <c r="M109" s="85"/>
      <c r="N109" s="85">
        <v>105.3</v>
      </c>
      <c r="O109" s="85">
        <v>0.4</v>
      </c>
      <c r="P109" s="85"/>
      <c r="Q109" s="85"/>
      <c r="R109" s="33"/>
      <c r="S109" s="33">
        <v>86.7</v>
      </c>
      <c r="T109" s="167">
        <v>501.4</v>
      </c>
      <c r="U109" s="33">
        <v>94.3</v>
      </c>
      <c r="V109" s="33">
        <v>240.36734999999999</v>
      </c>
      <c r="W109" s="167">
        <v>165.66</v>
      </c>
      <c r="X109" s="167">
        <v>0</v>
      </c>
      <c r="Y109" s="165">
        <v>0</v>
      </c>
      <c r="Z109" s="165">
        <v>0</v>
      </c>
    </row>
    <row r="110" spans="1:26" ht="47.25" customHeight="1" x14ac:dyDescent="0.25">
      <c r="A110" s="84"/>
      <c r="B110" s="84"/>
      <c r="C110" s="84"/>
      <c r="D110" s="84"/>
      <c r="E110" s="84"/>
      <c r="F110" s="98" t="s">
        <v>384</v>
      </c>
      <c r="G110" s="74"/>
      <c r="H110" s="75">
        <v>654</v>
      </c>
      <c r="I110" s="75">
        <v>4</v>
      </c>
      <c r="J110" s="75">
        <v>9</v>
      </c>
      <c r="K110" s="75">
        <v>730201382</v>
      </c>
      <c r="L110" s="74">
        <v>244</v>
      </c>
      <c r="M110" s="85"/>
      <c r="N110" s="85"/>
      <c r="O110" s="85"/>
      <c r="P110" s="85"/>
      <c r="Q110" s="85"/>
      <c r="R110" s="33"/>
      <c r="S110" s="33"/>
      <c r="T110" s="167"/>
      <c r="U110" s="33"/>
      <c r="V110" s="33"/>
      <c r="W110" s="167">
        <v>426.6</v>
      </c>
      <c r="X110" s="167">
        <v>426.6</v>
      </c>
      <c r="Y110" s="167">
        <v>426.6</v>
      </c>
      <c r="Z110" s="167">
        <v>0</v>
      </c>
    </row>
    <row r="111" spans="1:26" ht="51" customHeight="1" x14ac:dyDescent="0.25">
      <c r="A111" s="84" t="s">
        <v>43</v>
      </c>
      <c r="B111" s="84" t="s">
        <v>96</v>
      </c>
      <c r="C111" s="84" t="s">
        <v>156</v>
      </c>
      <c r="D111" s="84" t="s">
        <v>6</v>
      </c>
      <c r="E111" s="84"/>
      <c r="F111" s="79" t="s">
        <v>266</v>
      </c>
      <c r="G111" s="74"/>
      <c r="H111" s="75">
        <v>654</v>
      </c>
      <c r="I111" s="75">
        <v>4</v>
      </c>
      <c r="J111" s="75">
        <v>9</v>
      </c>
      <c r="K111" s="84" t="s">
        <v>268</v>
      </c>
      <c r="L111" s="74">
        <v>244</v>
      </c>
      <c r="M111" s="85"/>
      <c r="N111" s="85"/>
      <c r="O111" s="85">
        <v>65.900000000000006</v>
      </c>
      <c r="P111" s="85"/>
      <c r="Q111" s="85"/>
      <c r="R111" s="33"/>
      <c r="S111" s="33"/>
      <c r="T111" s="167">
        <v>0</v>
      </c>
      <c r="U111" s="33">
        <v>0</v>
      </c>
      <c r="V111" s="33">
        <v>0</v>
      </c>
      <c r="W111" s="33">
        <v>0</v>
      </c>
      <c r="X111" s="33">
        <v>0</v>
      </c>
      <c r="Y111" s="165">
        <v>0</v>
      </c>
      <c r="Z111" s="165">
        <v>0</v>
      </c>
    </row>
    <row r="112" spans="1:26" ht="27" customHeight="1" x14ac:dyDescent="0.25">
      <c r="A112" s="84" t="s">
        <v>43</v>
      </c>
      <c r="B112" s="84" t="s">
        <v>96</v>
      </c>
      <c r="C112" s="84" t="s">
        <v>156</v>
      </c>
      <c r="D112" s="84" t="s">
        <v>96</v>
      </c>
      <c r="E112" s="84"/>
      <c r="F112" s="79" t="s">
        <v>269</v>
      </c>
      <c r="G112" s="74"/>
      <c r="H112" s="75">
        <v>654</v>
      </c>
      <c r="I112" s="75">
        <v>4</v>
      </c>
      <c r="J112" s="75">
        <v>9</v>
      </c>
      <c r="K112" s="84" t="s">
        <v>270</v>
      </c>
      <c r="L112" s="74">
        <v>244</v>
      </c>
      <c r="M112" s="85"/>
      <c r="N112" s="85"/>
      <c r="O112" s="85">
        <v>10484.68</v>
      </c>
      <c r="P112" s="85">
        <v>9231</v>
      </c>
      <c r="Q112" s="85">
        <v>10413</v>
      </c>
      <c r="R112" s="33">
        <v>10677</v>
      </c>
      <c r="S112" s="33">
        <v>25005</v>
      </c>
      <c r="T112" s="167">
        <v>26804.9</v>
      </c>
      <c r="U112" s="33">
        <v>26276.6</v>
      </c>
      <c r="V112" s="33">
        <v>6417.10095</v>
      </c>
      <c r="W112" s="167">
        <v>2982.6680000000001</v>
      </c>
      <c r="X112" s="167">
        <v>3307.39</v>
      </c>
      <c r="Y112" s="165">
        <v>4298.63</v>
      </c>
      <c r="Z112" s="165">
        <f>Y112</f>
        <v>4298.63</v>
      </c>
    </row>
    <row r="113" spans="1:26" ht="27" customHeight="1" x14ac:dyDescent="0.25">
      <c r="A113" s="84"/>
      <c r="B113" s="84"/>
      <c r="C113" s="84"/>
      <c r="D113" s="84"/>
      <c r="E113" s="84"/>
      <c r="F113" s="79" t="s">
        <v>269</v>
      </c>
      <c r="G113" s="74"/>
      <c r="H113" s="75">
        <v>654</v>
      </c>
      <c r="I113" s="75">
        <v>4</v>
      </c>
      <c r="J113" s="75">
        <v>9</v>
      </c>
      <c r="K113" s="84" t="s">
        <v>363</v>
      </c>
      <c r="L113" s="74">
        <v>244</v>
      </c>
      <c r="M113" s="85"/>
      <c r="N113" s="85"/>
      <c r="O113" s="85"/>
      <c r="P113" s="85"/>
      <c r="Q113" s="85"/>
      <c r="R113" s="33"/>
      <c r="S113" s="33"/>
      <c r="T113" s="167"/>
      <c r="U113" s="33"/>
      <c r="V113" s="33">
        <v>1063.41679</v>
      </c>
      <c r="W113" s="167">
        <v>1153.26</v>
      </c>
      <c r="X113" s="167">
        <v>1190.1099999999999</v>
      </c>
      <c r="Y113" s="165">
        <v>1563.66</v>
      </c>
      <c r="Z113" s="165">
        <f t="shared" ref="Z113:Z121" si="13">Y113</f>
        <v>1563.66</v>
      </c>
    </row>
    <row r="114" spans="1:26" ht="27" customHeight="1" x14ac:dyDescent="0.25">
      <c r="A114" s="84"/>
      <c r="B114" s="84"/>
      <c r="C114" s="84"/>
      <c r="D114" s="84"/>
      <c r="E114" s="84"/>
      <c r="F114" s="79" t="s">
        <v>269</v>
      </c>
      <c r="G114" s="74"/>
      <c r="H114" s="75">
        <v>654</v>
      </c>
      <c r="I114" s="75">
        <v>4</v>
      </c>
      <c r="J114" s="75">
        <v>9</v>
      </c>
      <c r="K114" s="84" t="s">
        <v>364</v>
      </c>
      <c r="L114" s="74">
        <v>244</v>
      </c>
      <c r="M114" s="85"/>
      <c r="N114" s="85"/>
      <c r="O114" s="85"/>
      <c r="P114" s="85"/>
      <c r="Q114" s="85"/>
      <c r="R114" s="33"/>
      <c r="S114" s="33"/>
      <c r="T114" s="167"/>
      <c r="U114" s="33"/>
      <c r="V114" s="33">
        <v>2632.0463800000002</v>
      </c>
      <c r="W114" s="167">
        <v>3209.85</v>
      </c>
      <c r="X114" s="167">
        <v>3312.4</v>
      </c>
      <c r="Y114" s="165">
        <v>4352.2700000000004</v>
      </c>
      <c r="Z114" s="165">
        <f t="shared" si="13"/>
        <v>4352.2700000000004</v>
      </c>
    </row>
    <row r="115" spans="1:26" ht="27" customHeight="1" x14ac:dyDescent="0.25">
      <c r="A115" s="84"/>
      <c r="B115" s="84"/>
      <c r="C115" s="84"/>
      <c r="D115" s="84"/>
      <c r="E115" s="84"/>
      <c r="F115" s="79" t="s">
        <v>269</v>
      </c>
      <c r="G115" s="74"/>
      <c r="H115" s="75">
        <v>654</v>
      </c>
      <c r="I115" s="75">
        <v>4</v>
      </c>
      <c r="J115" s="75">
        <v>9</v>
      </c>
      <c r="K115" s="84" t="s">
        <v>365</v>
      </c>
      <c r="L115" s="74">
        <v>244</v>
      </c>
      <c r="M115" s="85"/>
      <c r="N115" s="85"/>
      <c r="O115" s="85"/>
      <c r="P115" s="85"/>
      <c r="Q115" s="85"/>
      <c r="R115" s="33"/>
      <c r="S115" s="33"/>
      <c r="T115" s="167"/>
      <c r="U115" s="33"/>
      <c r="V115" s="33">
        <v>2265.0314499999999</v>
      </c>
      <c r="W115" s="167">
        <v>2456.5500000000002</v>
      </c>
      <c r="X115" s="167">
        <v>2535.0300000000002</v>
      </c>
      <c r="Y115" s="165">
        <v>3330.9</v>
      </c>
      <c r="Z115" s="165">
        <f t="shared" si="13"/>
        <v>3330.9</v>
      </c>
    </row>
    <row r="116" spans="1:26" ht="27" customHeight="1" x14ac:dyDescent="0.25">
      <c r="A116" s="84"/>
      <c r="B116" s="84"/>
      <c r="C116" s="84"/>
      <c r="D116" s="84"/>
      <c r="E116" s="84"/>
      <c r="F116" s="79" t="s">
        <v>269</v>
      </c>
      <c r="G116" s="74"/>
      <c r="H116" s="75">
        <v>654</v>
      </c>
      <c r="I116" s="75">
        <v>4</v>
      </c>
      <c r="J116" s="75">
        <v>9</v>
      </c>
      <c r="K116" s="84" t="s">
        <v>366</v>
      </c>
      <c r="L116" s="74">
        <v>244</v>
      </c>
      <c r="M116" s="85"/>
      <c r="N116" s="85"/>
      <c r="O116" s="85"/>
      <c r="P116" s="85"/>
      <c r="Q116" s="85"/>
      <c r="R116" s="33"/>
      <c r="S116" s="33"/>
      <c r="T116" s="167"/>
      <c r="U116" s="33"/>
      <c r="V116" s="33">
        <v>3317.8443699999998</v>
      </c>
      <c r="W116" s="167">
        <v>3242.79</v>
      </c>
      <c r="X116" s="167">
        <v>3346.34</v>
      </c>
      <c r="Y116" s="165">
        <v>4396.8599999999997</v>
      </c>
      <c r="Z116" s="165">
        <f t="shared" si="13"/>
        <v>4396.8599999999997</v>
      </c>
    </row>
    <row r="117" spans="1:26" ht="27" customHeight="1" x14ac:dyDescent="0.25">
      <c r="A117" s="84"/>
      <c r="B117" s="84"/>
      <c r="C117" s="84"/>
      <c r="D117" s="84"/>
      <c r="E117" s="84"/>
      <c r="F117" s="79" t="s">
        <v>269</v>
      </c>
      <c r="G117" s="74"/>
      <c r="H117" s="75">
        <v>654</v>
      </c>
      <c r="I117" s="75">
        <v>4</v>
      </c>
      <c r="J117" s="75">
        <v>9</v>
      </c>
      <c r="K117" s="84" t="s">
        <v>367</v>
      </c>
      <c r="L117" s="74">
        <v>244</v>
      </c>
      <c r="M117" s="85"/>
      <c r="N117" s="85"/>
      <c r="O117" s="85"/>
      <c r="P117" s="85"/>
      <c r="Q117" s="85"/>
      <c r="R117" s="33"/>
      <c r="S117" s="33"/>
      <c r="T117" s="167"/>
      <c r="U117" s="33"/>
      <c r="V117" s="33">
        <v>2389.6028200000001</v>
      </c>
      <c r="W117" s="167">
        <v>2747.52</v>
      </c>
      <c r="X117" s="167">
        <v>2835.36</v>
      </c>
      <c r="Y117" s="165">
        <v>3725.5050000000001</v>
      </c>
      <c r="Z117" s="165">
        <f t="shared" si="13"/>
        <v>3725.5050000000001</v>
      </c>
    </row>
    <row r="118" spans="1:26" ht="27" customHeight="1" x14ac:dyDescent="0.25">
      <c r="A118" s="84"/>
      <c r="B118" s="84"/>
      <c r="C118" s="84"/>
      <c r="D118" s="84"/>
      <c r="E118" s="84"/>
      <c r="F118" s="79" t="s">
        <v>269</v>
      </c>
      <c r="G118" s="74"/>
      <c r="H118" s="75">
        <v>654</v>
      </c>
      <c r="I118" s="75">
        <v>4</v>
      </c>
      <c r="J118" s="75">
        <v>9</v>
      </c>
      <c r="K118" s="84" t="s">
        <v>368</v>
      </c>
      <c r="L118" s="74">
        <v>244</v>
      </c>
      <c r="M118" s="85"/>
      <c r="N118" s="85"/>
      <c r="O118" s="85"/>
      <c r="P118" s="85"/>
      <c r="Q118" s="85"/>
      <c r="R118" s="33"/>
      <c r="S118" s="33"/>
      <c r="T118" s="167"/>
      <c r="U118" s="33"/>
      <c r="V118" s="33">
        <v>9449.0239799999999</v>
      </c>
      <c r="W118" s="167">
        <v>9815.85</v>
      </c>
      <c r="X118" s="167">
        <v>10129.32</v>
      </c>
      <c r="Y118" s="165">
        <v>13309.38</v>
      </c>
      <c r="Z118" s="165">
        <f t="shared" si="13"/>
        <v>13309.38</v>
      </c>
    </row>
    <row r="119" spans="1:26" ht="27" customHeight="1" x14ac:dyDescent="0.25">
      <c r="A119" s="84"/>
      <c r="B119" s="84"/>
      <c r="C119" s="84"/>
      <c r="D119" s="84"/>
      <c r="E119" s="84"/>
      <c r="F119" s="79" t="s">
        <v>269</v>
      </c>
      <c r="G119" s="74"/>
      <c r="H119" s="75">
        <v>654</v>
      </c>
      <c r="I119" s="75">
        <v>4</v>
      </c>
      <c r="J119" s="75">
        <v>9</v>
      </c>
      <c r="K119" s="84" t="s">
        <v>369</v>
      </c>
      <c r="L119" s="74">
        <v>244</v>
      </c>
      <c r="M119" s="85"/>
      <c r="N119" s="85"/>
      <c r="O119" s="85"/>
      <c r="P119" s="85"/>
      <c r="Q119" s="85"/>
      <c r="R119" s="33"/>
      <c r="S119" s="33"/>
      <c r="T119" s="167"/>
      <c r="U119" s="33"/>
      <c r="V119" s="33">
        <v>1791.89301</v>
      </c>
      <c r="W119" s="167">
        <v>1657.62</v>
      </c>
      <c r="X119" s="167">
        <v>1710.63</v>
      </c>
      <c r="Y119" s="165">
        <v>2247.66</v>
      </c>
      <c r="Z119" s="165">
        <f t="shared" si="13"/>
        <v>2247.66</v>
      </c>
    </row>
    <row r="120" spans="1:26" ht="27" customHeight="1" x14ac:dyDescent="0.25">
      <c r="A120" s="84"/>
      <c r="B120" s="84"/>
      <c r="C120" s="84"/>
      <c r="D120" s="84"/>
      <c r="E120" s="84"/>
      <c r="F120" s="79" t="s">
        <v>269</v>
      </c>
      <c r="G120" s="74"/>
      <c r="H120" s="75">
        <v>654</v>
      </c>
      <c r="I120" s="75">
        <v>4</v>
      </c>
      <c r="J120" s="75">
        <v>9</v>
      </c>
      <c r="K120" s="84" t="s">
        <v>370</v>
      </c>
      <c r="L120" s="74">
        <v>244</v>
      </c>
      <c r="M120" s="85"/>
      <c r="N120" s="85"/>
      <c r="O120" s="85"/>
      <c r="P120" s="85"/>
      <c r="Q120" s="85"/>
      <c r="R120" s="33"/>
      <c r="S120" s="33"/>
      <c r="T120" s="167"/>
      <c r="U120" s="33"/>
      <c r="V120" s="33">
        <v>658.62</v>
      </c>
      <c r="W120" s="33">
        <v>1460.43</v>
      </c>
      <c r="X120" s="167">
        <v>1507.05</v>
      </c>
      <c r="Y120" s="167">
        <v>1980.27</v>
      </c>
      <c r="Z120" s="165">
        <f t="shared" si="13"/>
        <v>1980.27</v>
      </c>
    </row>
    <row r="121" spans="1:26" ht="27" customHeight="1" x14ac:dyDescent="0.25">
      <c r="A121" s="84"/>
      <c r="B121" s="84"/>
      <c r="C121" s="84"/>
      <c r="D121" s="84"/>
      <c r="E121" s="84"/>
      <c r="F121" s="79" t="s">
        <v>269</v>
      </c>
      <c r="G121" s="74"/>
      <c r="H121" s="75">
        <v>654</v>
      </c>
      <c r="I121" s="75">
        <v>4</v>
      </c>
      <c r="J121" s="75">
        <v>9</v>
      </c>
      <c r="K121" s="84" t="s">
        <v>371</v>
      </c>
      <c r="L121" s="74">
        <v>244</v>
      </c>
      <c r="M121" s="85"/>
      <c r="N121" s="85"/>
      <c r="O121" s="85"/>
      <c r="P121" s="85"/>
      <c r="Q121" s="85"/>
      <c r="R121" s="33"/>
      <c r="S121" s="33"/>
      <c r="T121" s="167"/>
      <c r="U121" s="33"/>
      <c r="V121" s="33">
        <v>1574.95</v>
      </c>
      <c r="W121" s="33">
        <v>1793.07</v>
      </c>
      <c r="X121" s="167">
        <v>1850.2650000000001</v>
      </c>
      <c r="Y121" s="167">
        <v>2431.17</v>
      </c>
      <c r="Z121" s="165">
        <f t="shared" si="13"/>
        <v>2431.17</v>
      </c>
    </row>
    <row r="122" spans="1:26" ht="43.5" customHeight="1" x14ac:dyDescent="0.25">
      <c r="A122" s="84" t="s">
        <v>43</v>
      </c>
      <c r="B122" s="84" t="s">
        <v>96</v>
      </c>
      <c r="C122" s="84" t="s">
        <v>156</v>
      </c>
      <c r="D122" s="84" t="s">
        <v>78</v>
      </c>
      <c r="E122" s="84"/>
      <c r="F122" s="79" t="s">
        <v>272</v>
      </c>
      <c r="G122" s="74"/>
      <c r="H122" s="75">
        <v>654</v>
      </c>
      <c r="I122" s="75">
        <v>4</v>
      </c>
      <c r="J122" s="75">
        <v>9</v>
      </c>
      <c r="K122" s="75" t="s">
        <v>311</v>
      </c>
      <c r="L122" s="74">
        <v>244</v>
      </c>
      <c r="M122" s="85"/>
      <c r="N122" s="85"/>
      <c r="O122" s="85"/>
      <c r="P122" s="85"/>
      <c r="Q122" s="85"/>
      <c r="R122" s="33"/>
      <c r="S122" s="33"/>
      <c r="T122" s="167">
        <v>10000</v>
      </c>
      <c r="U122" s="33">
        <v>0</v>
      </c>
      <c r="V122" s="33">
        <v>0</v>
      </c>
      <c r="W122" s="33">
        <v>0</v>
      </c>
      <c r="X122" s="33">
        <v>0</v>
      </c>
      <c r="Y122" s="165">
        <v>0</v>
      </c>
      <c r="Z122" s="165">
        <v>0</v>
      </c>
    </row>
    <row r="123" spans="1:26" ht="52.5" customHeight="1" x14ac:dyDescent="0.25">
      <c r="A123" s="84" t="s">
        <v>271</v>
      </c>
      <c r="B123" s="84" t="s">
        <v>96</v>
      </c>
      <c r="C123" s="84" t="s">
        <v>156</v>
      </c>
      <c r="D123" s="84" t="s">
        <v>80</v>
      </c>
      <c r="E123" s="84"/>
      <c r="F123" s="79" t="s">
        <v>336</v>
      </c>
      <c r="G123" s="74"/>
      <c r="H123" s="75">
        <v>654</v>
      </c>
      <c r="I123" s="75">
        <v>4</v>
      </c>
      <c r="J123" s="75">
        <v>9</v>
      </c>
      <c r="K123" s="75" t="s">
        <v>273</v>
      </c>
      <c r="L123" s="74">
        <v>244</v>
      </c>
      <c r="M123" s="85"/>
      <c r="N123" s="85"/>
      <c r="O123" s="85"/>
      <c r="P123" s="85"/>
      <c r="Q123" s="85"/>
      <c r="R123" s="33"/>
      <c r="S123" s="33"/>
      <c r="T123" s="167">
        <v>10000</v>
      </c>
      <c r="U123" s="33">
        <v>0</v>
      </c>
      <c r="V123" s="33">
        <v>0</v>
      </c>
      <c r="W123" s="33">
        <v>0</v>
      </c>
      <c r="X123" s="33">
        <v>0</v>
      </c>
      <c r="Y123" s="165">
        <v>0</v>
      </c>
      <c r="Z123" s="165">
        <v>0</v>
      </c>
    </row>
    <row r="124" spans="1:26" ht="31.5" customHeight="1" x14ac:dyDescent="0.25">
      <c r="A124" s="84" t="s">
        <v>43</v>
      </c>
      <c r="B124" s="84" t="s">
        <v>96</v>
      </c>
      <c r="C124" s="84" t="s">
        <v>41</v>
      </c>
      <c r="D124" s="84"/>
      <c r="E124" s="84"/>
      <c r="F124" s="79" t="s">
        <v>238</v>
      </c>
      <c r="G124" s="74"/>
      <c r="H124" s="75">
        <v>654</v>
      </c>
      <c r="I124" s="75">
        <v>4</v>
      </c>
      <c r="J124" s="75">
        <v>9</v>
      </c>
      <c r="K124" s="75">
        <v>73030000</v>
      </c>
      <c r="L124" s="74"/>
      <c r="M124" s="85"/>
      <c r="N124" s="85"/>
      <c r="O124" s="85">
        <v>524.1</v>
      </c>
      <c r="P124" s="85"/>
      <c r="Q124" s="85"/>
      <c r="R124" s="33"/>
      <c r="S124" s="33"/>
      <c r="T124" s="167"/>
      <c r="U124" s="33"/>
      <c r="V124" s="33"/>
      <c r="W124" s="152"/>
      <c r="X124" s="77"/>
      <c r="Y124" s="165">
        <v>0</v>
      </c>
      <c r="Z124" s="165">
        <v>0</v>
      </c>
    </row>
    <row r="125" spans="1:26" ht="72" customHeight="1" x14ac:dyDescent="0.25">
      <c r="A125" s="84" t="s">
        <v>43</v>
      </c>
      <c r="B125" s="84" t="s">
        <v>96</v>
      </c>
      <c r="C125" s="84" t="s">
        <v>41</v>
      </c>
      <c r="D125" s="84" t="s">
        <v>77</v>
      </c>
      <c r="E125" s="84"/>
      <c r="F125" s="79" t="s">
        <v>274</v>
      </c>
      <c r="G125" s="74"/>
      <c r="H125" s="75">
        <v>654</v>
      </c>
      <c r="I125" s="75">
        <v>4</v>
      </c>
      <c r="J125" s="75">
        <v>9</v>
      </c>
      <c r="K125" s="84" t="s">
        <v>275</v>
      </c>
      <c r="L125" s="74"/>
      <c r="M125" s="85"/>
      <c r="N125" s="85"/>
      <c r="O125" s="85">
        <v>47.4</v>
      </c>
      <c r="P125" s="85"/>
      <c r="Q125" s="85"/>
      <c r="R125" s="33"/>
      <c r="S125" s="33"/>
      <c r="T125" s="167"/>
      <c r="U125" s="33"/>
      <c r="V125" s="33"/>
      <c r="W125" s="152"/>
      <c r="X125" s="77"/>
      <c r="Y125" s="165">
        <v>0</v>
      </c>
      <c r="Z125" s="165">
        <v>0</v>
      </c>
    </row>
    <row r="126" spans="1:26" ht="72" customHeight="1" x14ac:dyDescent="0.25">
      <c r="A126" s="84" t="s">
        <v>43</v>
      </c>
      <c r="B126" s="84" t="s">
        <v>96</v>
      </c>
      <c r="C126" s="84" t="s">
        <v>42</v>
      </c>
      <c r="D126" s="84" t="s">
        <v>6</v>
      </c>
      <c r="E126" s="84"/>
      <c r="F126" s="106" t="s">
        <v>276</v>
      </c>
      <c r="G126" s="74"/>
      <c r="H126" s="75">
        <v>654</v>
      </c>
      <c r="I126" s="75">
        <v>4</v>
      </c>
      <c r="J126" s="75">
        <v>9</v>
      </c>
      <c r="K126" s="84" t="s">
        <v>277</v>
      </c>
      <c r="L126" s="74"/>
      <c r="M126" s="85"/>
      <c r="N126" s="85"/>
      <c r="O126" s="85">
        <v>55.5</v>
      </c>
      <c r="P126" s="85"/>
      <c r="Q126" s="85"/>
      <c r="R126" s="33"/>
      <c r="S126" s="33"/>
      <c r="T126" s="167"/>
      <c r="U126" s="33"/>
      <c r="V126" s="33"/>
      <c r="W126" s="152"/>
      <c r="X126" s="77"/>
      <c r="Y126" s="165">
        <v>0</v>
      </c>
      <c r="Z126" s="165">
        <v>0</v>
      </c>
    </row>
    <row r="127" spans="1:26" ht="92.25" customHeight="1" x14ac:dyDescent="0.25">
      <c r="A127" s="84" t="s">
        <v>43</v>
      </c>
      <c r="B127" s="84" t="s">
        <v>96</v>
      </c>
      <c r="C127" s="84" t="s">
        <v>42</v>
      </c>
      <c r="D127" s="84" t="s">
        <v>96</v>
      </c>
      <c r="E127" s="84"/>
      <c r="F127" s="79" t="s">
        <v>278</v>
      </c>
      <c r="G127" s="74"/>
      <c r="H127" s="75">
        <v>654</v>
      </c>
      <c r="I127" s="75">
        <v>4</v>
      </c>
      <c r="J127" s="75">
        <v>9</v>
      </c>
      <c r="K127" s="84" t="s">
        <v>304</v>
      </c>
      <c r="L127" s="74">
        <v>321</v>
      </c>
      <c r="M127" s="85"/>
      <c r="N127" s="85"/>
      <c r="O127" s="85">
        <v>415</v>
      </c>
      <c r="P127" s="85"/>
      <c r="Q127" s="85"/>
      <c r="R127" s="33"/>
      <c r="S127" s="33"/>
      <c r="T127" s="167"/>
      <c r="U127" s="33"/>
      <c r="V127" s="33"/>
      <c r="W127" s="152"/>
      <c r="X127" s="77"/>
      <c r="Y127" s="165">
        <v>0</v>
      </c>
      <c r="Z127" s="165">
        <v>0</v>
      </c>
    </row>
    <row r="128" spans="1:26" ht="75.75" customHeight="1" x14ac:dyDescent="0.25">
      <c r="A128" s="84" t="s">
        <v>43</v>
      </c>
      <c r="B128" s="84" t="s">
        <v>96</v>
      </c>
      <c r="C128" s="84" t="s">
        <v>42</v>
      </c>
      <c r="D128" s="84" t="s">
        <v>78</v>
      </c>
      <c r="E128" s="84"/>
      <c r="F128" s="79" t="s">
        <v>279</v>
      </c>
      <c r="G128" s="74"/>
      <c r="H128" s="75">
        <v>654</v>
      </c>
      <c r="I128" s="75">
        <v>4</v>
      </c>
      <c r="J128" s="75">
        <v>9</v>
      </c>
      <c r="K128" s="75" t="s">
        <v>305</v>
      </c>
      <c r="L128" s="74">
        <v>321</v>
      </c>
      <c r="M128" s="85"/>
      <c r="N128" s="85"/>
      <c r="O128" s="85">
        <v>0.9</v>
      </c>
      <c r="P128" s="85"/>
      <c r="Q128" s="85"/>
      <c r="R128" s="33"/>
      <c r="S128" s="33"/>
      <c r="T128" s="167"/>
      <c r="U128" s="33"/>
      <c r="V128" s="33"/>
      <c r="W128" s="152"/>
      <c r="X128" s="77"/>
      <c r="Y128" s="165">
        <v>0</v>
      </c>
      <c r="Z128" s="165">
        <v>0</v>
      </c>
    </row>
    <row r="129" spans="1:26" ht="84" customHeight="1" x14ac:dyDescent="0.25">
      <c r="A129" s="84" t="s">
        <v>43</v>
      </c>
      <c r="B129" s="84" t="s">
        <v>96</v>
      </c>
      <c r="C129" s="84" t="s">
        <v>42</v>
      </c>
      <c r="D129" s="84" t="s">
        <v>79</v>
      </c>
      <c r="E129" s="84"/>
      <c r="F129" s="79" t="s">
        <v>280</v>
      </c>
      <c r="G129" s="74"/>
      <c r="H129" s="75">
        <v>654</v>
      </c>
      <c r="I129" s="75">
        <v>4</v>
      </c>
      <c r="J129" s="75">
        <v>9</v>
      </c>
      <c r="K129" s="75" t="s">
        <v>306</v>
      </c>
      <c r="L129" s="74">
        <v>321</v>
      </c>
      <c r="M129" s="85"/>
      <c r="N129" s="85"/>
      <c r="O129" s="85">
        <v>0.8</v>
      </c>
      <c r="P129" s="85"/>
      <c r="Q129" s="85"/>
      <c r="R129" s="33"/>
      <c r="S129" s="33"/>
      <c r="T129" s="167"/>
      <c r="U129" s="33"/>
      <c r="V129" s="33"/>
      <c r="W129" s="152"/>
      <c r="X129" s="77"/>
      <c r="Y129" s="165">
        <v>0</v>
      </c>
      <c r="Z129" s="165">
        <v>0</v>
      </c>
    </row>
    <row r="130" spans="1:26" ht="108" customHeight="1" x14ac:dyDescent="0.25">
      <c r="A130" s="84" t="s">
        <v>43</v>
      </c>
      <c r="B130" s="84" t="s">
        <v>96</v>
      </c>
      <c r="C130" s="84" t="s">
        <v>42</v>
      </c>
      <c r="D130" s="84" t="s">
        <v>80</v>
      </c>
      <c r="E130" s="84"/>
      <c r="F130" s="79" t="s">
        <v>281</v>
      </c>
      <c r="G130" s="74"/>
      <c r="H130" s="75">
        <v>654</v>
      </c>
      <c r="I130" s="75">
        <v>4</v>
      </c>
      <c r="J130" s="75">
        <v>9</v>
      </c>
      <c r="K130" s="75" t="s">
        <v>307</v>
      </c>
      <c r="L130" s="74">
        <v>321</v>
      </c>
      <c r="M130" s="85"/>
      <c r="N130" s="85"/>
      <c r="O130" s="85">
        <v>4.2</v>
      </c>
      <c r="P130" s="85"/>
      <c r="Q130" s="85"/>
      <c r="R130" s="33"/>
      <c r="S130" s="33"/>
      <c r="T130" s="167"/>
      <c r="U130" s="33"/>
      <c r="V130" s="33"/>
      <c r="W130" s="152"/>
      <c r="X130" s="77"/>
      <c r="Y130" s="165">
        <v>0</v>
      </c>
      <c r="Z130" s="165">
        <v>0</v>
      </c>
    </row>
    <row r="131" spans="1:26" ht="31.5" customHeight="1" x14ac:dyDescent="0.25">
      <c r="A131" s="84" t="s">
        <v>43</v>
      </c>
      <c r="B131" s="84" t="s">
        <v>96</v>
      </c>
      <c r="C131" s="84" t="s">
        <v>43</v>
      </c>
      <c r="D131" s="84"/>
      <c r="E131" s="84"/>
      <c r="F131" s="79" t="s">
        <v>232</v>
      </c>
      <c r="G131" s="74"/>
      <c r="H131" s="75">
        <v>654</v>
      </c>
      <c r="I131" s="75">
        <v>4</v>
      </c>
      <c r="J131" s="75">
        <v>9</v>
      </c>
      <c r="K131" s="84" t="s">
        <v>308</v>
      </c>
      <c r="L131" s="74"/>
      <c r="M131" s="85">
        <v>0</v>
      </c>
      <c r="N131" s="85">
        <v>0</v>
      </c>
      <c r="O131" s="85">
        <v>351</v>
      </c>
      <c r="P131" s="85">
        <v>765</v>
      </c>
      <c r="Q131" s="85">
        <v>765</v>
      </c>
      <c r="R131" s="85">
        <v>765</v>
      </c>
      <c r="S131" s="33">
        <v>765</v>
      </c>
      <c r="T131" s="167">
        <f>SUM(T132)</f>
        <v>865</v>
      </c>
      <c r="U131" s="33">
        <f>SUM(U132+U134)</f>
        <v>1200</v>
      </c>
      <c r="V131" s="33">
        <f>SUM(V132:V134)</f>
        <v>1371.79405</v>
      </c>
      <c r="W131" s="33">
        <f t="shared" ref="W131:Z131" si="14">SUM(W132:W134)</f>
        <v>1800</v>
      </c>
      <c r="X131" s="33">
        <f t="shared" si="14"/>
        <v>1800</v>
      </c>
      <c r="Y131" s="33">
        <f t="shared" si="14"/>
        <v>0</v>
      </c>
      <c r="Z131" s="33">
        <f t="shared" si="14"/>
        <v>0</v>
      </c>
    </row>
    <row r="132" spans="1:26" ht="53.25" customHeight="1" x14ac:dyDescent="0.25">
      <c r="A132" s="241" t="s">
        <v>43</v>
      </c>
      <c r="B132" s="241" t="s">
        <v>96</v>
      </c>
      <c r="C132" s="241" t="s">
        <v>43</v>
      </c>
      <c r="D132" s="241" t="s">
        <v>77</v>
      </c>
      <c r="E132" s="241"/>
      <c r="F132" s="98" t="s">
        <v>282</v>
      </c>
      <c r="G132" s="74"/>
      <c r="H132" s="75">
        <v>654</v>
      </c>
      <c r="I132" s="75">
        <v>4</v>
      </c>
      <c r="J132" s="75">
        <v>8</v>
      </c>
      <c r="K132" s="84" t="s">
        <v>309</v>
      </c>
      <c r="L132" s="74"/>
      <c r="M132" s="85">
        <v>0</v>
      </c>
      <c r="N132" s="85">
        <v>0</v>
      </c>
      <c r="O132" s="85">
        <v>351</v>
      </c>
      <c r="P132" s="85">
        <v>765</v>
      </c>
      <c r="Q132" s="85">
        <v>765</v>
      </c>
      <c r="R132" s="85">
        <v>765</v>
      </c>
      <c r="S132" s="33">
        <v>765</v>
      </c>
      <c r="T132" s="167">
        <v>865</v>
      </c>
      <c r="U132" s="33">
        <v>0</v>
      </c>
      <c r="V132" s="33">
        <v>0</v>
      </c>
      <c r="W132" s="167">
        <v>0</v>
      </c>
      <c r="X132" s="167">
        <v>0</v>
      </c>
      <c r="Y132" s="165">
        <v>0</v>
      </c>
      <c r="Z132" s="165">
        <v>0</v>
      </c>
    </row>
    <row r="133" spans="1:26" ht="53.25" customHeight="1" x14ac:dyDescent="0.25">
      <c r="A133" s="242"/>
      <c r="B133" s="242"/>
      <c r="C133" s="242"/>
      <c r="D133" s="242"/>
      <c r="E133" s="242"/>
      <c r="F133" s="79" t="s">
        <v>378</v>
      </c>
      <c r="G133" s="74"/>
      <c r="H133" s="75">
        <v>654</v>
      </c>
      <c r="I133" s="75">
        <v>4</v>
      </c>
      <c r="J133" s="75">
        <v>8</v>
      </c>
      <c r="K133" s="84" t="s">
        <v>340</v>
      </c>
      <c r="L133" s="74">
        <v>244</v>
      </c>
      <c r="M133" s="85"/>
      <c r="N133" s="85"/>
      <c r="O133" s="85"/>
      <c r="P133" s="85"/>
      <c r="Q133" s="85"/>
      <c r="R133" s="85"/>
      <c r="S133" s="33"/>
      <c r="T133" s="167"/>
      <c r="U133" s="33"/>
      <c r="V133" s="33">
        <v>4.5</v>
      </c>
      <c r="W133" s="167">
        <v>0</v>
      </c>
      <c r="X133" s="167">
        <v>0</v>
      </c>
      <c r="Y133" s="165">
        <v>0</v>
      </c>
      <c r="Z133" s="165">
        <v>0</v>
      </c>
    </row>
    <row r="134" spans="1:26" ht="45.75" customHeight="1" x14ac:dyDescent="0.25">
      <c r="A134" s="243"/>
      <c r="B134" s="243"/>
      <c r="C134" s="243"/>
      <c r="D134" s="243"/>
      <c r="E134" s="243"/>
      <c r="F134" s="79" t="s">
        <v>378</v>
      </c>
      <c r="G134" s="74"/>
      <c r="H134" s="75">
        <v>654</v>
      </c>
      <c r="I134" s="75">
        <v>4</v>
      </c>
      <c r="J134" s="75">
        <v>8</v>
      </c>
      <c r="K134" s="84" t="s">
        <v>340</v>
      </c>
      <c r="L134" s="74">
        <v>612</v>
      </c>
      <c r="M134" s="85"/>
      <c r="N134" s="85"/>
      <c r="O134" s="85"/>
      <c r="P134" s="85"/>
      <c r="Q134" s="85"/>
      <c r="R134" s="85"/>
      <c r="S134" s="33"/>
      <c r="T134" s="167"/>
      <c r="U134" s="33">
        <v>1200</v>
      </c>
      <c r="V134" s="33">
        <v>1367.29405</v>
      </c>
      <c r="W134" s="167">
        <v>1800</v>
      </c>
      <c r="X134" s="167">
        <v>1800</v>
      </c>
      <c r="Y134" s="165">
        <v>0</v>
      </c>
      <c r="Z134" s="165">
        <v>0</v>
      </c>
    </row>
    <row r="135" spans="1:26" ht="53.25" customHeight="1" x14ac:dyDescent="0.25">
      <c r="A135" s="84" t="s">
        <v>43</v>
      </c>
      <c r="B135" s="84" t="s">
        <v>96</v>
      </c>
      <c r="C135" s="84" t="s">
        <v>44</v>
      </c>
      <c r="D135" s="84"/>
      <c r="E135" s="84"/>
      <c r="F135" s="98" t="s">
        <v>314</v>
      </c>
      <c r="G135" s="74"/>
      <c r="H135" s="75">
        <v>654</v>
      </c>
      <c r="I135" s="75">
        <v>4</v>
      </c>
      <c r="J135" s="75">
        <v>9</v>
      </c>
      <c r="K135" s="84" t="s">
        <v>312</v>
      </c>
      <c r="L135" s="74"/>
      <c r="M135" s="85"/>
      <c r="N135" s="85"/>
      <c r="O135" s="85"/>
      <c r="P135" s="85"/>
      <c r="Q135" s="85"/>
      <c r="R135" s="85">
        <v>12731.7</v>
      </c>
      <c r="S135" s="33"/>
      <c r="T135" s="33">
        <f>T136</f>
        <v>29678</v>
      </c>
      <c r="U135" s="33">
        <f>U136</f>
        <v>36262.6</v>
      </c>
      <c r="V135" s="33">
        <f>V136</f>
        <v>29900</v>
      </c>
      <c r="W135" s="33">
        <f>W136</f>
        <v>34000</v>
      </c>
      <c r="X135" s="33">
        <f>X136</f>
        <v>34000</v>
      </c>
      <c r="Y135" s="33">
        <f t="shared" ref="Y135:Z135" si="15">Y136</f>
        <v>34000</v>
      </c>
      <c r="Z135" s="33">
        <f t="shared" si="15"/>
        <v>0</v>
      </c>
    </row>
    <row r="136" spans="1:26" ht="53.25" customHeight="1" x14ac:dyDescent="0.25">
      <c r="A136" s="84" t="s">
        <v>43</v>
      </c>
      <c r="B136" s="84" t="s">
        <v>96</v>
      </c>
      <c r="C136" s="84" t="s">
        <v>45</v>
      </c>
      <c r="D136" s="84"/>
      <c r="E136" s="84"/>
      <c r="F136" s="98" t="s">
        <v>313</v>
      </c>
      <c r="G136" s="74"/>
      <c r="H136" s="75">
        <v>654</v>
      </c>
      <c r="I136" s="75">
        <v>4</v>
      </c>
      <c r="J136" s="75">
        <v>9</v>
      </c>
      <c r="K136" s="84" t="s">
        <v>312</v>
      </c>
      <c r="L136" s="74"/>
      <c r="M136" s="85"/>
      <c r="N136" s="85"/>
      <c r="O136" s="85"/>
      <c r="P136" s="85"/>
      <c r="Q136" s="85"/>
      <c r="R136" s="85"/>
      <c r="S136" s="33"/>
      <c r="T136" s="167">
        <v>29678</v>
      </c>
      <c r="U136" s="33">
        <v>36262.6</v>
      </c>
      <c r="V136" s="33">
        <v>29900</v>
      </c>
      <c r="W136" s="33">
        <v>34000</v>
      </c>
      <c r="X136" s="33">
        <v>34000</v>
      </c>
      <c r="Y136" s="33">
        <v>34000</v>
      </c>
      <c r="Z136" s="165">
        <v>0</v>
      </c>
    </row>
    <row r="137" spans="1:26" ht="53.25" customHeight="1" x14ac:dyDescent="0.25">
      <c r="A137" s="84" t="s">
        <v>43</v>
      </c>
      <c r="B137" s="84" t="s">
        <v>96</v>
      </c>
      <c r="C137" s="84" t="s">
        <v>45</v>
      </c>
      <c r="D137" s="84" t="s">
        <v>77</v>
      </c>
      <c r="E137" s="84"/>
      <c r="F137" s="98" t="s">
        <v>315</v>
      </c>
      <c r="G137" s="74"/>
      <c r="H137" s="75">
        <v>654</v>
      </c>
      <c r="I137" s="75">
        <v>4</v>
      </c>
      <c r="J137" s="75">
        <v>9</v>
      </c>
      <c r="K137" s="84" t="s">
        <v>316</v>
      </c>
      <c r="L137" s="74">
        <v>244</v>
      </c>
      <c r="M137" s="85"/>
      <c r="N137" s="85"/>
      <c r="O137" s="85"/>
      <c r="P137" s="85"/>
      <c r="Q137" s="85"/>
      <c r="R137" s="85"/>
      <c r="S137" s="33"/>
      <c r="T137" s="33">
        <v>29678</v>
      </c>
      <c r="U137" s="33">
        <v>36262.6</v>
      </c>
      <c r="V137" s="33">
        <v>29900</v>
      </c>
      <c r="W137" s="33">
        <v>34000</v>
      </c>
      <c r="X137" s="33">
        <v>34000</v>
      </c>
      <c r="Y137" s="33">
        <v>34000</v>
      </c>
      <c r="Z137" s="165">
        <v>0</v>
      </c>
    </row>
    <row r="138" spans="1:26" x14ac:dyDescent="0.25">
      <c r="A138" s="247" t="s">
        <v>43</v>
      </c>
      <c r="B138" s="247" t="s">
        <v>78</v>
      </c>
      <c r="C138" s="247" t="s">
        <v>20</v>
      </c>
      <c r="D138" s="247" t="s">
        <v>77</v>
      </c>
      <c r="E138" s="248"/>
      <c r="F138" s="244" t="s">
        <v>197</v>
      </c>
      <c r="G138" s="86" t="s">
        <v>21</v>
      </c>
      <c r="H138" s="55">
        <v>654</v>
      </c>
      <c r="I138" s="55"/>
      <c r="J138" s="55"/>
      <c r="K138" s="55"/>
      <c r="L138" s="55"/>
      <c r="M138" s="102">
        <v>0</v>
      </c>
      <c r="N138" s="102">
        <f t="shared" ref="N138:Z138" si="16">N140</f>
        <v>0</v>
      </c>
      <c r="O138" s="102">
        <f t="shared" si="16"/>
        <v>0</v>
      </c>
      <c r="P138" s="102">
        <f t="shared" si="16"/>
        <v>0</v>
      </c>
      <c r="Q138" s="102">
        <f>SUM(Q139:Q140)</f>
        <v>1761.8</v>
      </c>
      <c r="R138" s="102">
        <f t="shared" ref="R138:Z138" si="17">SUM(R139:R140)</f>
        <v>51200</v>
      </c>
      <c r="S138" s="102">
        <f t="shared" si="17"/>
        <v>25600</v>
      </c>
      <c r="T138" s="102">
        <f t="shared" si="17"/>
        <v>12800</v>
      </c>
      <c r="U138" s="102">
        <f t="shared" si="17"/>
        <v>6400</v>
      </c>
      <c r="V138" s="102">
        <f t="shared" si="17"/>
        <v>3800</v>
      </c>
      <c r="W138" s="102">
        <f t="shared" si="17"/>
        <v>0</v>
      </c>
      <c r="X138" s="102">
        <f t="shared" si="17"/>
        <v>0</v>
      </c>
      <c r="Y138" s="102">
        <f t="shared" si="17"/>
        <v>3200</v>
      </c>
      <c r="Z138" s="102">
        <f t="shared" si="17"/>
        <v>0</v>
      </c>
    </row>
    <row r="139" spans="1:26" x14ac:dyDescent="0.25">
      <c r="A139" s="247"/>
      <c r="B139" s="247"/>
      <c r="C139" s="247"/>
      <c r="D139" s="247"/>
      <c r="E139" s="248"/>
      <c r="F139" s="273"/>
      <c r="G139" s="86"/>
      <c r="H139" s="22">
        <v>654</v>
      </c>
      <c r="I139" s="22">
        <v>4</v>
      </c>
      <c r="J139" s="22">
        <v>9</v>
      </c>
      <c r="K139" s="204" t="s">
        <v>344</v>
      </c>
      <c r="L139" s="203">
        <v>244</v>
      </c>
      <c r="M139" s="103">
        <v>0</v>
      </c>
      <c r="N139" s="103">
        <v>0</v>
      </c>
      <c r="O139" s="103">
        <v>0</v>
      </c>
      <c r="P139" s="103">
        <v>0</v>
      </c>
      <c r="Q139" s="103">
        <v>1761.8</v>
      </c>
      <c r="R139" s="104">
        <v>3200</v>
      </c>
      <c r="S139" s="104">
        <v>0</v>
      </c>
      <c r="T139" s="104">
        <v>0</v>
      </c>
      <c r="U139" s="104">
        <v>0</v>
      </c>
      <c r="V139" s="167">
        <v>600</v>
      </c>
      <c r="W139" s="104">
        <v>0</v>
      </c>
      <c r="X139" s="104">
        <v>0</v>
      </c>
      <c r="Y139" s="165">
        <v>0</v>
      </c>
      <c r="Z139" s="165">
        <v>0</v>
      </c>
    </row>
    <row r="140" spans="1:26" x14ac:dyDescent="0.25">
      <c r="A140" s="247"/>
      <c r="B140" s="247"/>
      <c r="C140" s="247"/>
      <c r="D140" s="247"/>
      <c r="E140" s="248"/>
      <c r="F140" s="245"/>
      <c r="G140" s="64"/>
      <c r="H140" s="22">
        <v>654</v>
      </c>
      <c r="I140" s="22">
        <v>4</v>
      </c>
      <c r="J140" s="22">
        <v>9</v>
      </c>
      <c r="K140" s="39" t="s">
        <v>385</v>
      </c>
      <c r="L140" s="21">
        <v>244</v>
      </c>
      <c r="M140" s="103">
        <v>0</v>
      </c>
      <c r="N140" s="103">
        <v>0</v>
      </c>
      <c r="O140" s="103">
        <v>0</v>
      </c>
      <c r="P140" s="103">
        <v>0</v>
      </c>
      <c r="Q140" s="103">
        <v>0</v>
      </c>
      <c r="R140" s="104">
        <v>48000</v>
      </c>
      <c r="S140" s="104">
        <v>25600</v>
      </c>
      <c r="T140" s="104">
        <v>12800</v>
      </c>
      <c r="U140" s="104">
        <v>6400</v>
      </c>
      <c r="V140" s="167">
        <v>3200</v>
      </c>
      <c r="W140" s="104">
        <v>0</v>
      </c>
      <c r="X140" s="104">
        <v>0</v>
      </c>
      <c r="Y140" s="165">
        <v>3200</v>
      </c>
      <c r="Z140" s="165">
        <v>0</v>
      </c>
    </row>
    <row r="152" spans="20:23" x14ac:dyDescent="0.25">
      <c r="T152" s="172"/>
      <c r="U152" s="240"/>
      <c r="V152" s="240"/>
      <c r="W152" s="240"/>
    </row>
    <row r="154" spans="20:23" x14ac:dyDescent="0.25">
      <c r="T154" s="239"/>
      <c r="U154" s="239"/>
      <c r="V154" s="239"/>
    </row>
    <row r="155" spans="20:23" x14ac:dyDescent="0.25">
      <c r="T155" s="171"/>
      <c r="U155" s="240"/>
      <c r="V155" s="240"/>
      <c r="W155" s="240"/>
    </row>
    <row r="158" spans="20:23" x14ac:dyDescent="0.25">
      <c r="T158" s="173"/>
    </row>
  </sheetData>
  <mergeCells count="90">
    <mergeCell ref="S2:Z2"/>
    <mergeCell ref="S1:Z1"/>
    <mergeCell ref="M8:Z8"/>
    <mergeCell ref="A18:A39"/>
    <mergeCell ref="F13:F14"/>
    <mergeCell ref="F11:F12"/>
    <mergeCell ref="E11:E12"/>
    <mergeCell ref="G8:G9"/>
    <mergeCell ref="D15:D17"/>
    <mergeCell ref="A15:A17"/>
    <mergeCell ref="A13:A14"/>
    <mergeCell ref="E13:E14"/>
    <mergeCell ref="D11:D12"/>
    <mergeCell ref="E6:R6"/>
    <mergeCell ref="F8:F9"/>
    <mergeCell ref="H8:L8"/>
    <mergeCell ref="E56:E58"/>
    <mergeCell ref="C56:C58"/>
    <mergeCell ref="E61:E62"/>
    <mergeCell ref="E70:E90"/>
    <mergeCell ref="D13:D14"/>
    <mergeCell ref="C13:C14"/>
    <mergeCell ref="S3:Z3"/>
    <mergeCell ref="S4:Z4"/>
    <mergeCell ref="E15:E17"/>
    <mergeCell ref="B18:B39"/>
    <mergeCell ref="B46:B51"/>
    <mergeCell ref="C46:C51"/>
    <mergeCell ref="B13:B14"/>
    <mergeCell ref="A8:E8"/>
    <mergeCell ref="C11:C12"/>
    <mergeCell ref="B11:B12"/>
    <mergeCell ref="A11:A12"/>
    <mergeCell ref="C18:C39"/>
    <mergeCell ref="C15:C17"/>
    <mergeCell ref="B15:B17"/>
    <mergeCell ref="A52:A55"/>
    <mergeCell ref="B52:B55"/>
    <mergeCell ref="F19:F22"/>
    <mergeCell ref="E52:E55"/>
    <mergeCell ref="F38:F39"/>
    <mergeCell ref="D18:D39"/>
    <mergeCell ref="E18:E39"/>
    <mergeCell ref="D46:D51"/>
    <mergeCell ref="D41:D45"/>
    <mergeCell ref="E46:E51"/>
    <mergeCell ref="F53:F55"/>
    <mergeCell ref="E41:E45"/>
    <mergeCell ref="C52:C55"/>
    <mergeCell ref="D52:D55"/>
    <mergeCell ref="A41:A45"/>
    <mergeCell ref="A46:A51"/>
    <mergeCell ref="A56:A58"/>
    <mergeCell ref="B41:B45"/>
    <mergeCell ref="C41:C45"/>
    <mergeCell ref="C138:C140"/>
    <mergeCell ref="D138:D140"/>
    <mergeCell ref="B138:B140"/>
    <mergeCell ref="D56:D58"/>
    <mergeCell ref="C91:C93"/>
    <mergeCell ref="B70:B90"/>
    <mergeCell ref="B56:B58"/>
    <mergeCell ref="B132:B134"/>
    <mergeCell ref="C132:C134"/>
    <mergeCell ref="D132:D134"/>
    <mergeCell ref="B61:B62"/>
    <mergeCell ref="D91:D93"/>
    <mergeCell ref="C61:C62"/>
    <mergeCell ref="A61:A62"/>
    <mergeCell ref="D61:D62"/>
    <mergeCell ref="A138:A140"/>
    <mergeCell ref="A132:A134"/>
    <mergeCell ref="E95:E98"/>
    <mergeCell ref="A70:A90"/>
    <mergeCell ref="C70:C90"/>
    <mergeCell ref="A91:A93"/>
    <mergeCell ref="B91:B93"/>
    <mergeCell ref="D70:D90"/>
    <mergeCell ref="A95:A98"/>
    <mergeCell ref="B95:B98"/>
    <mergeCell ref="C95:C98"/>
    <mergeCell ref="D95:D98"/>
    <mergeCell ref="E91:E93"/>
    <mergeCell ref="E138:E140"/>
    <mergeCell ref="F102:F104"/>
    <mergeCell ref="T154:V154"/>
    <mergeCell ref="U152:W152"/>
    <mergeCell ref="U155:W155"/>
    <mergeCell ref="E132:E134"/>
    <mergeCell ref="F138:F140"/>
  </mergeCells>
  <pageMargins left="0.59055118110236227" right="0.59055118110236227" top="0.78740157480314965" bottom="0.78740157480314965" header="0.31496062992125984" footer="0.31496062992125984"/>
  <pageSetup paperSize="9" scale="55" fitToHeight="0" orientation="landscape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4"/>
  <sheetViews>
    <sheetView topLeftCell="A8" zoomScale="110" zoomScaleNormal="110" workbookViewId="0">
      <selection activeCell="K11" sqref="K11"/>
    </sheetView>
  </sheetViews>
  <sheetFormatPr defaultRowHeight="15" x14ac:dyDescent="0.25"/>
  <cols>
    <col min="1" max="1" width="4.7109375" customWidth="1"/>
    <col min="2" max="2" width="4.5703125" customWidth="1"/>
    <col min="3" max="3" width="22" customWidth="1"/>
    <col min="4" max="4" width="43.140625" customWidth="1"/>
    <col min="5" max="5" width="13.42578125" customWidth="1"/>
    <col min="6" max="6" width="14" customWidth="1"/>
    <col min="7" max="8" width="12.5703125" customWidth="1"/>
    <col min="9" max="9" width="14" customWidth="1"/>
    <col min="10" max="10" width="15.42578125" customWidth="1"/>
    <col min="11" max="11" width="17.85546875" customWidth="1"/>
    <col min="12" max="12" width="14.85546875" customWidth="1"/>
    <col min="13" max="13" width="15.28515625" customWidth="1"/>
    <col min="14" max="15" width="13.42578125" customWidth="1"/>
    <col min="16" max="16" width="14.42578125" customWidth="1"/>
  </cols>
  <sheetData>
    <row r="1" spans="1:19" x14ac:dyDescent="0.25">
      <c r="A1" s="1"/>
      <c r="B1" s="1"/>
      <c r="C1" s="1"/>
      <c r="D1" s="1"/>
      <c r="E1" s="1"/>
      <c r="F1" s="1"/>
      <c r="G1" s="15"/>
      <c r="I1" s="1"/>
      <c r="J1" s="1"/>
      <c r="K1" s="231" t="s">
        <v>22</v>
      </c>
      <c r="L1" s="231"/>
      <c r="M1" s="231"/>
      <c r="N1" s="231"/>
      <c r="O1" s="231"/>
      <c r="P1" s="231"/>
      <c r="Q1" s="231"/>
      <c r="R1" s="231"/>
      <c r="S1" s="231"/>
    </row>
    <row r="2" spans="1:19" x14ac:dyDescent="0.25">
      <c r="A2" s="1"/>
      <c r="B2" s="1"/>
      <c r="C2" s="1"/>
      <c r="D2" s="1"/>
      <c r="E2" s="1"/>
      <c r="F2" s="1"/>
      <c r="G2" s="15"/>
      <c r="I2" s="1"/>
      <c r="J2" s="1"/>
      <c r="K2" s="231" t="s">
        <v>24</v>
      </c>
      <c r="L2" s="231"/>
      <c r="M2" s="231"/>
      <c r="N2" s="231"/>
      <c r="O2" s="231"/>
      <c r="P2" s="231"/>
      <c r="Q2" s="231"/>
      <c r="R2" s="231"/>
      <c r="S2" s="231"/>
    </row>
    <row r="3" spans="1:19" x14ac:dyDescent="0.25">
      <c r="A3" s="1"/>
      <c r="B3" s="1"/>
      <c r="C3" s="1"/>
      <c r="D3" s="1"/>
      <c r="E3" s="1"/>
      <c r="F3" s="1"/>
      <c r="G3" s="15"/>
      <c r="I3" s="1"/>
      <c r="J3" s="1"/>
      <c r="K3" s="231" t="s">
        <v>100</v>
      </c>
      <c r="L3" s="231"/>
      <c r="M3" s="231"/>
      <c r="N3" s="231"/>
      <c r="O3" s="231"/>
      <c r="P3" s="231"/>
      <c r="Q3" s="231"/>
      <c r="R3" s="231"/>
      <c r="S3" s="231"/>
    </row>
    <row r="4" spans="1:19" x14ac:dyDescent="0.25">
      <c r="A4" s="1"/>
      <c r="B4" s="1"/>
      <c r="C4" s="1"/>
      <c r="D4" s="1"/>
      <c r="E4" s="1"/>
      <c r="F4" s="1"/>
      <c r="G4" s="15"/>
      <c r="I4" s="1"/>
      <c r="J4" s="1"/>
      <c r="K4" s="231" t="s">
        <v>99</v>
      </c>
      <c r="L4" s="231"/>
      <c r="M4" s="231"/>
      <c r="N4" s="231"/>
      <c r="O4" s="231"/>
      <c r="P4" s="231"/>
      <c r="Q4" s="231"/>
      <c r="R4" s="231"/>
      <c r="S4" s="231"/>
    </row>
    <row r="5" spans="1:19" ht="18" customHeight="1" x14ac:dyDescent="0.25">
      <c r="A5" s="271" t="s">
        <v>199</v>
      </c>
      <c r="B5" s="271"/>
      <c r="C5" s="271"/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1"/>
      <c r="O5" s="271"/>
      <c r="P5" s="271"/>
      <c r="Q5" s="271"/>
      <c r="R5" s="271"/>
      <c r="S5" s="271"/>
    </row>
    <row r="6" spans="1:19" ht="10.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9" ht="26.25" customHeight="1" x14ac:dyDescent="0.25">
      <c r="A7" s="266" t="s">
        <v>16</v>
      </c>
      <c r="B7" s="266"/>
      <c r="C7" s="262" t="s">
        <v>28</v>
      </c>
      <c r="D7" s="262" t="s">
        <v>13</v>
      </c>
      <c r="E7" s="267" t="s">
        <v>15</v>
      </c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9"/>
    </row>
    <row r="8" spans="1:19" ht="19.5" customHeight="1" x14ac:dyDescent="0.25">
      <c r="A8" s="266"/>
      <c r="B8" s="266"/>
      <c r="C8" s="262"/>
      <c r="D8" s="262"/>
      <c r="E8" s="262" t="s">
        <v>23</v>
      </c>
      <c r="F8" s="262" t="s">
        <v>34</v>
      </c>
      <c r="G8" s="262" t="s">
        <v>35</v>
      </c>
      <c r="H8" s="262" t="s">
        <v>36</v>
      </c>
      <c r="I8" s="262" t="s">
        <v>37</v>
      </c>
      <c r="J8" s="262" t="s">
        <v>38</v>
      </c>
      <c r="K8" s="262" t="s">
        <v>76</v>
      </c>
      <c r="L8" s="262" t="s">
        <v>207</v>
      </c>
      <c r="M8" s="262" t="s">
        <v>208</v>
      </c>
      <c r="N8" s="262" t="s">
        <v>209</v>
      </c>
      <c r="O8" s="262" t="s">
        <v>210</v>
      </c>
      <c r="P8" s="262" t="s">
        <v>337</v>
      </c>
      <c r="Q8" s="262" t="s">
        <v>345</v>
      </c>
      <c r="R8" s="262" t="s">
        <v>346</v>
      </c>
      <c r="S8" s="270" t="s">
        <v>347</v>
      </c>
    </row>
    <row r="9" spans="1:19" x14ac:dyDescent="0.25">
      <c r="A9" s="34" t="s">
        <v>26</v>
      </c>
      <c r="B9" s="34" t="s">
        <v>17</v>
      </c>
      <c r="C9" s="262"/>
      <c r="D9" s="262"/>
      <c r="E9" s="262"/>
      <c r="F9" s="262"/>
      <c r="G9" s="262"/>
      <c r="H9" s="262"/>
      <c r="I9" s="262"/>
      <c r="J9" s="272"/>
      <c r="K9" s="262"/>
      <c r="L9" s="262"/>
      <c r="M9" s="262"/>
      <c r="N9" s="262"/>
      <c r="O9" s="262"/>
      <c r="P9" s="262"/>
      <c r="Q9" s="262"/>
      <c r="R9" s="262"/>
      <c r="S9" s="270"/>
    </row>
    <row r="10" spans="1:19" x14ac:dyDescent="0.25">
      <c r="A10" s="265" t="s">
        <v>43</v>
      </c>
      <c r="B10" s="265"/>
      <c r="C10" s="261" t="s">
        <v>90</v>
      </c>
      <c r="D10" s="35" t="s">
        <v>21</v>
      </c>
      <c r="E10" s="153">
        <f>SUM(F10:S10)</f>
        <v>1614014.0501999999</v>
      </c>
      <c r="F10" s="154">
        <f>SUM(F19+F28+F37+F46)</f>
        <v>10783.16</v>
      </c>
      <c r="G10" s="154">
        <f t="shared" ref="G10:S10" si="0">SUM(G19+G28+G37+G46)</f>
        <v>43471.3</v>
      </c>
      <c r="H10" s="154">
        <f t="shared" si="0"/>
        <v>36692.300000000003</v>
      </c>
      <c r="I10" s="154">
        <f t="shared" si="0"/>
        <v>17807.099999999999</v>
      </c>
      <c r="J10" s="154">
        <f t="shared" si="0"/>
        <v>31979.499999999996</v>
      </c>
      <c r="K10" s="154">
        <f t="shared" si="0"/>
        <v>85302</v>
      </c>
      <c r="L10" s="154">
        <f t="shared" si="0"/>
        <v>210118.69999999998</v>
      </c>
      <c r="M10" s="154">
        <f>SUM(M19+M28+M37+M46)</f>
        <v>253422.40000000002</v>
      </c>
      <c r="N10" s="154">
        <f>SUM(N19+N28+N37+N46)</f>
        <v>160660.1</v>
      </c>
      <c r="O10" s="190">
        <f>SUM(O19+O28+O37+O46)</f>
        <v>227558.63319999998</v>
      </c>
      <c r="P10" s="154">
        <f t="shared" si="0"/>
        <v>237429.98199999999</v>
      </c>
      <c r="Q10" s="154">
        <f t="shared" si="0"/>
        <v>119003.88</v>
      </c>
      <c r="R10" s="154">
        <f t="shared" si="0"/>
        <v>136000.29</v>
      </c>
      <c r="S10" s="154">
        <f t="shared" si="0"/>
        <v>43784.705000000002</v>
      </c>
    </row>
    <row r="11" spans="1:19" x14ac:dyDescent="0.25">
      <c r="A11" s="265"/>
      <c r="B11" s="265"/>
      <c r="C11" s="261"/>
      <c r="D11" s="36" t="s">
        <v>198</v>
      </c>
      <c r="E11" s="153">
        <f>SUM(F11:S11)</f>
        <v>1614014.0501999999</v>
      </c>
      <c r="F11" s="155">
        <f t="shared" ref="F11:S18" si="1">SUM(F20+F29+F38+F47)</f>
        <v>10783.16</v>
      </c>
      <c r="G11" s="155">
        <f t="shared" si="1"/>
        <v>43471.3</v>
      </c>
      <c r="H11" s="155">
        <f t="shared" si="1"/>
        <v>36692.300000000003</v>
      </c>
      <c r="I11" s="155">
        <f t="shared" si="1"/>
        <v>17807.099999999999</v>
      </c>
      <c r="J11" s="155">
        <f>SUM(J20+J29+J38+J47)</f>
        <v>31979.499999999996</v>
      </c>
      <c r="K11" s="155">
        <f>SUM(K20+K29+K38+K47)</f>
        <v>85302</v>
      </c>
      <c r="L11" s="155">
        <f t="shared" si="1"/>
        <v>210118.69999999998</v>
      </c>
      <c r="M11" s="155">
        <f t="shared" si="1"/>
        <v>253422.40000000002</v>
      </c>
      <c r="N11" s="158">
        <f t="shared" si="1"/>
        <v>160660.1</v>
      </c>
      <c r="O11" s="158">
        <f t="shared" si="1"/>
        <v>227558.63319999998</v>
      </c>
      <c r="P11" s="155">
        <f t="shared" si="1"/>
        <v>237429.98199999999</v>
      </c>
      <c r="Q11" s="155">
        <f t="shared" si="1"/>
        <v>119003.88</v>
      </c>
      <c r="R11" s="155">
        <f>SUM(R20+R29+R38+R47)</f>
        <v>136000.29</v>
      </c>
      <c r="S11" s="155">
        <f t="shared" si="1"/>
        <v>43784.705000000002</v>
      </c>
    </row>
    <row r="12" spans="1:19" x14ac:dyDescent="0.25">
      <c r="A12" s="265"/>
      <c r="B12" s="265"/>
      <c r="C12" s="261"/>
      <c r="D12" s="37" t="s">
        <v>31</v>
      </c>
      <c r="E12" s="153"/>
      <c r="F12" s="155"/>
      <c r="G12" s="155"/>
      <c r="H12" s="155"/>
      <c r="I12" s="155"/>
      <c r="J12" s="155"/>
      <c r="K12" s="155"/>
      <c r="L12" s="155"/>
      <c r="M12" s="155"/>
      <c r="N12" s="155"/>
      <c r="O12" s="158"/>
      <c r="P12" s="77"/>
      <c r="Q12" s="77"/>
      <c r="R12" s="77"/>
      <c r="S12" s="77"/>
    </row>
    <row r="13" spans="1:19" x14ac:dyDescent="0.25">
      <c r="A13" s="265"/>
      <c r="B13" s="265"/>
      <c r="C13" s="261"/>
      <c r="D13" s="37" t="s">
        <v>47</v>
      </c>
      <c r="E13" s="153">
        <f>SUM(F13:S13)</f>
        <v>553525.63442000002</v>
      </c>
      <c r="F13" s="155">
        <f t="shared" si="1"/>
        <v>8307.86</v>
      </c>
      <c r="G13" s="155">
        <f t="shared" si="1"/>
        <v>9696.8000000000011</v>
      </c>
      <c r="H13" s="155">
        <f t="shared" si="1"/>
        <v>6544</v>
      </c>
      <c r="I13" s="155">
        <f t="shared" si="1"/>
        <v>1570.4</v>
      </c>
      <c r="J13" s="155">
        <f t="shared" si="1"/>
        <v>11400.199999999999</v>
      </c>
      <c r="K13" s="155">
        <f t="shared" si="1"/>
        <v>16934.400000000001</v>
      </c>
      <c r="L13" s="155">
        <f t="shared" si="1"/>
        <v>108112</v>
      </c>
      <c r="M13" s="155">
        <f>SUM(M22+M31+M40+M49)</f>
        <v>100060.2</v>
      </c>
      <c r="N13" s="155">
        <v>63669.3</v>
      </c>
      <c r="O13" s="158">
        <f t="shared" ref="O13:P15" si="2">SUM(O22+O31+O40+O49)</f>
        <v>69355.30442</v>
      </c>
      <c r="P13" s="155">
        <f t="shared" si="2"/>
        <v>34635.264999999999</v>
      </c>
      <c r="Q13" s="155">
        <f t="shared" si="1"/>
        <v>35671.9</v>
      </c>
      <c r="R13" s="155">
        <f t="shared" si="1"/>
        <v>43783.3</v>
      </c>
      <c r="S13" s="155">
        <f t="shared" si="1"/>
        <v>43784.705000000002</v>
      </c>
    </row>
    <row r="14" spans="1:19" x14ac:dyDescent="0.25">
      <c r="A14" s="265"/>
      <c r="B14" s="265"/>
      <c r="C14" s="261"/>
      <c r="D14" s="37" t="s">
        <v>32</v>
      </c>
      <c r="E14" s="153">
        <f>SUM(F14:S14)</f>
        <v>820295.07281000004</v>
      </c>
      <c r="F14" s="155">
        <f t="shared" si="1"/>
        <v>2439.9</v>
      </c>
      <c r="G14" s="155">
        <f t="shared" si="1"/>
        <v>33736.1</v>
      </c>
      <c r="H14" s="155">
        <f t="shared" si="1"/>
        <v>30014</v>
      </c>
      <c r="I14" s="155">
        <f t="shared" si="1"/>
        <v>16109.4</v>
      </c>
      <c r="J14" s="155">
        <f t="shared" si="1"/>
        <v>19328</v>
      </c>
      <c r="K14" s="155">
        <f t="shared" si="1"/>
        <v>65025.3</v>
      </c>
      <c r="L14" s="155">
        <f>SUM(L23+L32+L41+L50)</f>
        <v>101854.39999999999</v>
      </c>
      <c r="M14" s="155">
        <f t="shared" si="1"/>
        <v>88796.9</v>
      </c>
      <c r="N14" s="155">
        <f t="shared" si="1"/>
        <v>60327.600000000006</v>
      </c>
      <c r="O14" s="158">
        <f t="shared" si="2"/>
        <v>127610.32581000001</v>
      </c>
      <c r="P14" s="155">
        <f t="shared" si="2"/>
        <v>168364.53700000001</v>
      </c>
      <c r="Q14" s="155">
        <f t="shared" si="1"/>
        <v>48901.799999999996</v>
      </c>
      <c r="R14" s="155">
        <f t="shared" si="1"/>
        <v>57786.81</v>
      </c>
      <c r="S14" s="155">
        <f t="shared" si="1"/>
        <v>0</v>
      </c>
    </row>
    <row r="15" spans="1:19" x14ac:dyDescent="0.25">
      <c r="A15" s="265"/>
      <c r="B15" s="265"/>
      <c r="C15" s="261"/>
      <c r="D15" s="37" t="s">
        <v>30</v>
      </c>
      <c r="E15" s="153">
        <f t="shared" ref="E15:E54" si="3">SUM(F15:S15)</f>
        <v>3309.8429699999997</v>
      </c>
      <c r="F15" s="155">
        <f t="shared" si="1"/>
        <v>35.4</v>
      </c>
      <c r="G15" s="155">
        <f t="shared" si="1"/>
        <v>38.4</v>
      </c>
      <c r="H15" s="155">
        <f t="shared" si="1"/>
        <v>134.30000000000001</v>
      </c>
      <c r="I15" s="155">
        <f t="shared" si="1"/>
        <v>127.3</v>
      </c>
      <c r="J15" s="155">
        <f t="shared" si="1"/>
        <v>194.3</v>
      </c>
      <c r="K15" s="155">
        <f t="shared" si="1"/>
        <v>142.30000000000001</v>
      </c>
      <c r="L15" s="155">
        <f t="shared" si="1"/>
        <v>152.30000000000001</v>
      </c>
      <c r="M15" s="155">
        <f t="shared" si="1"/>
        <v>101.4</v>
      </c>
      <c r="N15" s="155">
        <f t="shared" si="1"/>
        <v>400.6</v>
      </c>
      <c r="O15" s="158">
        <f t="shared" si="2"/>
        <v>693.00297</v>
      </c>
      <c r="P15" s="155">
        <f t="shared" si="2"/>
        <v>430.18</v>
      </c>
      <c r="Q15" s="155">
        <f t="shared" si="1"/>
        <v>430.18</v>
      </c>
      <c r="R15" s="155">
        <f t="shared" si="1"/>
        <v>430.18</v>
      </c>
      <c r="S15" s="155">
        <f t="shared" si="1"/>
        <v>0</v>
      </c>
    </row>
    <row r="16" spans="1:19" ht="22.5" x14ac:dyDescent="0.25">
      <c r="A16" s="265"/>
      <c r="B16" s="265"/>
      <c r="C16" s="261"/>
      <c r="D16" s="37" t="s">
        <v>46</v>
      </c>
      <c r="E16" s="153">
        <f t="shared" si="3"/>
        <v>236837.9</v>
      </c>
      <c r="F16" s="155">
        <f t="shared" si="1"/>
        <v>0</v>
      </c>
      <c r="G16" s="155">
        <f t="shared" si="1"/>
        <v>0</v>
      </c>
      <c r="H16" s="155">
        <f t="shared" si="1"/>
        <v>0</v>
      </c>
      <c r="I16" s="155">
        <f t="shared" si="1"/>
        <v>0</v>
      </c>
      <c r="J16" s="155">
        <f t="shared" si="1"/>
        <v>1057</v>
      </c>
      <c r="K16" s="155">
        <f t="shared" si="1"/>
        <v>3200</v>
      </c>
      <c r="L16" s="155">
        <f t="shared" si="1"/>
        <v>0</v>
      </c>
      <c r="M16" s="155">
        <v>64418.3</v>
      </c>
      <c r="N16" s="155">
        <v>36262.6</v>
      </c>
      <c r="O16" s="158">
        <f t="shared" si="1"/>
        <v>29900</v>
      </c>
      <c r="P16" s="155">
        <f>SUM(P25+P34+P43+P52)</f>
        <v>34000</v>
      </c>
      <c r="Q16" s="155">
        <f t="shared" ref="Q16" si="4">SUM(Q25+Q34+Q43+Q52)</f>
        <v>34000</v>
      </c>
      <c r="R16" s="155">
        <f t="shared" ref="R16:S18" si="5">SUM(R25+R34+R43+R52)</f>
        <v>34000</v>
      </c>
      <c r="S16" s="155">
        <f t="shared" si="5"/>
        <v>0</v>
      </c>
    </row>
    <row r="17" spans="1:19" ht="22.5" x14ac:dyDescent="0.25">
      <c r="A17" s="265"/>
      <c r="B17" s="265"/>
      <c r="C17" s="261"/>
      <c r="D17" s="36" t="s">
        <v>33</v>
      </c>
      <c r="E17" s="153">
        <f t="shared" si="3"/>
        <v>0</v>
      </c>
      <c r="F17" s="155">
        <f t="shared" si="1"/>
        <v>0</v>
      </c>
      <c r="G17" s="155">
        <f t="shared" si="1"/>
        <v>0</v>
      </c>
      <c r="H17" s="155">
        <f t="shared" si="1"/>
        <v>0</v>
      </c>
      <c r="I17" s="155">
        <f t="shared" si="1"/>
        <v>0</v>
      </c>
      <c r="J17" s="155">
        <f t="shared" si="1"/>
        <v>0</v>
      </c>
      <c r="K17" s="155">
        <f t="shared" si="1"/>
        <v>0</v>
      </c>
      <c r="L17" s="155">
        <f t="shared" si="1"/>
        <v>0</v>
      </c>
      <c r="M17" s="155">
        <f t="shared" si="1"/>
        <v>0</v>
      </c>
      <c r="N17" s="155">
        <f t="shared" si="1"/>
        <v>0</v>
      </c>
      <c r="O17" s="158">
        <f t="shared" si="1"/>
        <v>0</v>
      </c>
      <c r="P17" s="155">
        <f>SUM(P26+P35+P44+P53)</f>
        <v>0</v>
      </c>
      <c r="Q17" s="155">
        <f t="shared" ref="Q17" si="6">SUM(Q26+Q35+Q44+Q53)</f>
        <v>0</v>
      </c>
      <c r="R17" s="155">
        <f t="shared" si="5"/>
        <v>0</v>
      </c>
      <c r="S17" s="155">
        <f t="shared" si="5"/>
        <v>0</v>
      </c>
    </row>
    <row r="18" spans="1:19" x14ac:dyDescent="0.25">
      <c r="A18" s="265"/>
      <c r="B18" s="265"/>
      <c r="C18" s="261"/>
      <c r="D18" s="36" t="s">
        <v>14</v>
      </c>
      <c r="E18" s="153">
        <f t="shared" si="3"/>
        <v>45.6</v>
      </c>
      <c r="F18" s="155">
        <f t="shared" si="1"/>
        <v>0</v>
      </c>
      <c r="G18" s="155">
        <f t="shared" si="1"/>
        <v>0</v>
      </c>
      <c r="H18" s="155">
        <f t="shared" si="1"/>
        <v>0</v>
      </c>
      <c r="I18" s="155">
        <f t="shared" si="1"/>
        <v>0</v>
      </c>
      <c r="J18" s="155">
        <f t="shared" si="1"/>
        <v>0</v>
      </c>
      <c r="K18" s="155">
        <f t="shared" si="1"/>
        <v>0</v>
      </c>
      <c r="L18" s="155">
        <f t="shared" si="1"/>
        <v>0</v>
      </c>
      <c r="M18" s="155">
        <v>45.6</v>
      </c>
      <c r="N18" s="155">
        <f t="shared" si="1"/>
        <v>0</v>
      </c>
      <c r="O18" s="158">
        <f t="shared" si="1"/>
        <v>0</v>
      </c>
      <c r="P18" s="155">
        <f>SUM(P27+P36+P45+P54)</f>
        <v>0</v>
      </c>
      <c r="Q18" s="155">
        <f t="shared" ref="Q18" si="7">SUM(Q27+Q36+Q45+Q54)</f>
        <v>0</v>
      </c>
      <c r="R18" s="155">
        <f t="shared" si="5"/>
        <v>0</v>
      </c>
      <c r="S18" s="155">
        <f t="shared" si="5"/>
        <v>0</v>
      </c>
    </row>
    <row r="19" spans="1:19" x14ac:dyDescent="0.25">
      <c r="A19" s="263" t="s">
        <v>43</v>
      </c>
      <c r="B19" s="263" t="s">
        <v>77</v>
      </c>
      <c r="C19" s="264" t="s">
        <v>48</v>
      </c>
      <c r="D19" s="35" t="s">
        <v>21</v>
      </c>
      <c r="E19" s="153">
        <f t="shared" si="3"/>
        <v>572851.71305000002</v>
      </c>
      <c r="F19" s="154">
        <f>SUM(F21:F27)</f>
        <v>2488.5</v>
      </c>
      <c r="G19" s="154">
        <f t="shared" ref="G19:S19" si="8">SUM(G21:G27)</f>
        <v>27062.7</v>
      </c>
      <c r="H19" s="154">
        <f t="shared" si="8"/>
        <v>12936.5</v>
      </c>
      <c r="I19" s="154">
        <f t="shared" si="8"/>
        <v>7717.8</v>
      </c>
      <c r="J19" s="154">
        <f t="shared" si="8"/>
        <v>13801.099999999999</v>
      </c>
      <c r="K19" s="154">
        <f t="shared" si="8"/>
        <v>21763.7</v>
      </c>
      <c r="L19" s="154">
        <f t="shared" si="8"/>
        <v>79922.7</v>
      </c>
      <c r="M19" s="154">
        <f>SUM(M21:M27)</f>
        <v>98090.8</v>
      </c>
      <c r="N19" s="154">
        <f>SUM(N21:N27)</f>
        <v>64590.5</v>
      </c>
      <c r="O19" s="190">
        <f t="shared" si="8"/>
        <v>56573.863049999993</v>
      </c>
      <c r="P19" s="154">
        <f t="shared" si="8"/>
        <v>141429.15</v>
      </c>
      <c r="Q19" s="154">
        <f t="shared" si="8"/>
        <v>21057</v>
      </c>
      <c r="R19" s="154">
        <f t="shared" si="8"/>
        <v>25105</v>
      </c>
      <c r="S19" s="154">
        <f t="shared" si="8"/>
        <v>312.39999999999998</v>
      </c>
    </row>
    <row r="20" spans="1:19" x14ac:dyDescent="0.25">
      <c r="A20" s="263"/>
      <c r="B20" s="263"/>
      <c r="C20" s="264"/>
      <c r="D20" s="36" t="s">
        <v>89</v>
      </c>
      <c r="E20" s="153">
        <f t="shared" si="3"/>
        <v>572851.71305000002</v>
      </c>
      <c r="F20" s="156">
        <f>F19</f>
        <v>2488.5</v>
      </c>
      <c r="G20" s="156">
        <f t="shared" ref="G20:S20" si="9">G19</f>
        <v>27062.7</v>
      </c>
      <c r="H20" s="156">
        <f t="shared" si="9"/>
        <v>12936.5</v>
      </c>
      <c r="I20" s="156">
        <f t="shared" si="9"/>
        <v>7717.8</v>
      </c>
      <c r="J20" s="156">
        <f t="shared" si="9"/>
        <v>13801.099999999999</v>
      </c>
      <c r="K20" s="156">
        <f t="shared" si="9"/>
        <v>21763.7</v>
      </c>
      <c r="L20" s="156">
        <f t="shared" si="9"/>
        <v>79922.7</v>
      </c>
      <c r="M20" s="156">
        <v>98090.8</v>
      </c>
      <c r="N20" s="156">
        <f t="shared" si="9"/>
        <v>64590.5</v>
      </c>
      <c r="O20" s="191">
        <f t="shared" si="9"/>
        <v>56573.863049999993</v>
      </c>
      <c r="P20" s="156">
        <f t="shared" si="9"/>
        <v>141429.15</v>
      </c>
      <c r="Q20" s="156">
        <f t="shared" si="9"/>
        <v>21057</v>
      </c>
      <c r="R20" s="156">
        <f t="shared" si="9"/>
        <v>25105</v>
      </c>
      <c r="S20" s="156">
        <f t="shared" si="9"/>
        <v>312.39999999999998</v>
      </c>
    </row>
    <row r="21" spans="1:19" x14ac:dyDescent="0.25">
      <c r="A21" s="263"/>
      <c r="B21" s="263"/>
      <c r="C21" s="264"/>
      <c r="D21" s="37" t="s">
        <v>31</v>
      </c>
      <c r="E21" s="153">
        <f t="shared" si="3"/>
        <v>0</v>
      </c>
      <c r="F21" s="155"/>
      <c r="G21" s="155"/>
      <c r="H21" s="155"/>
      <c r="I21" s="155"/>
      <c r="J21" s="155"/>
      <c r="K21" s="155"/>
      <c r="L21" s="157"/>
      <c r="M21" s="157"/>
      <c r="N21" s="157"/>
      <c r="O21" s="157"/>
      <c r="P21" s="77"/>
      <c r="Q21" s="77"/>
      <c r="R21" s="155"/>
      <c r="S21" s="155"/>
    </row>
    <row r="22" spans="1:19" x14ac:dyDescent="0.25">
      <c r="A22" s="263"/>
      <c r="B22" s="263"/>
      <c r="C22" s="264"/>
      <c r="D22" s="37" t="s">
        <v>47</v>
      </c>
      <c r="E22" s="153">
        <f t="shared" si="3"/>
        <v>257062.55</v>
      </c>
      <c r="F22" s="155">
        <v>49.5</v>
      </c>
      <c r="G22" s="155">
        <v>9591.2000000000007</v>
      </c>
      <c r="H22" s="158">
        <v>5454.8</v>
      </c>
      <c r="I22" s="158">
        <v>747.3</v>
      </c>
      <c r="J22" s="158">
        <v>9621.5</v>
      </c>
      <c r="K22" s="158">
        <v>15273.1</v>
      </c>
      <c r="L22" s="156">
        <v>77288.800000000003</v>
      </c>
      <c r="M22" s="156">
        <v>69861.100000000006</v>
      </c>
      <c r="N22" s="156">
        <v>34447.199999999997</v>
      </c>
      <c r="O22" s="191">
        <v>33483.449999999997</v>
      </c>
      <c r="P22" s="156">
        <v>312.39999999999998</v>
      </c>
      <c r="Q22" s="156">
        <v>310.39999999999998</v>
      </c>
      <c r="R22" s="156">
        <v>309.39999999999998</v>
      </c>
      <c r="S22" s="156">
        <f>'5'!Z13</f>
        <v>312.39999999999998</v>
      </c>
    </row>
    <row r="23" spans="1:19" x14ac:dyDescent="0.25">
      <c r="A23" s="263"/>
      <c r="B23" s="263"/>
      <c r="C23" s="264"/>
      <c r="D23" s="37" t="s">
        <v>32</v>
      </c>
      <c r="E23" s="153">
        <f t="shared" si="3"/>
        <v>314318.67304999998</v>
      </c>
      <c r="F23" s="155">
        <v>2439</v>
      </c>
      <c r="G23" s="155">
        <v>17471.5</v>
      </c>
      <c r="H23" s="155">
        <v>7385.8</v>
      </c>
      <c r="I23" s="155">
        <v>6878.4</v>
      </c>
      <c r="J23" s="155">
        <v>4081.3</v>
      </c>
      <c r="K23" s="155">
        <v>6383.8</v>
      </c>
      <c r="L23" s="156">
        <v>2524.9</v>
      </c>
      <c r="M23" s="156">
        <v>28128.3</v>
      </c>
      <c r="N23" s="156">
        <v>30026.3</v>
      </c>
      <c r="O23" s="192">
        <v>22919.423050000001</v>
      </c>
      <c r="P23" s="155">
        <v>140923.75</v>
      </c>
      <c r="Q23" s="155">
        <v>20553.599999999999</v>
      </c>
      <c r="R23" s="155">
        <v>24602.6</v>
      </c>
      <c r="S23" s="155">
        <f t="shared" ref="R23:S27" si="10">SUM(S32+S41+S50+S59)</f>
        <v>0</v>
      </c>
    </row>
    <row r="24" spans="1:19" x14ac:dyDescent="0.25">
      <c r="A24" s="263"/>
      <c r="B24" s="263"/>
      <c r="C24" s="264"/>
      <c r="D24" s="37" t="s">
        <v>30</v>
      </c>
      <c r="E24" s="153">
        <f t="shared" si="3"/>
        <v>1470.49</v>
      </c>
      <c r="F24" s="155">
        <v>0</v>
      </c>
      <c r="G24" s="155">
        <v>0</v>
      </c>
      <c r="H24" s="155">
        <v>95.9</v>
      </c>
      <c r="I24" s="155">
        <v>92.1</v>
      </c>
      <c r="J24" s="155">
        <v>98.3</v>
      </c>
      <c r="K24" s="155">
        <v>106.8</v>
      </c>
      <c r="L24" s="155">
        <v>109</v>
      </c>
      <c r="M24" s="155">
        <v>101.4</v>
      </c>
      <c r="N24" s="155">
        <v>117</v>
      </c>
      <c r="O24" s="193">
        <v>170.99</v>
      </c>
      <c r="P24" s="155">
        <v>193</v>
      </c>
      <c r="Q24" s="155">
        <v>193</v>
      </c>
      <c r="R24" s="155">
        <v>193</v>
      </c>
      <c r="S24" s="155">
        <f t="shared" si="10"/>
        <v>0</v>
      </c>
    </row>
    <row r="25" spans="1:19" ht="22.5" x14ac:dyDescent="0.25">
      <c r="A25" s="263"/>
      <c r="B25" s="263"/>
      <c r="C25" s="264"/>
      <c r="D25" s="37" t="s">
        <v>46</v>
      </c>
      <c r="E25" s="153">
        <f t="shared" si="3"/>
        <v>0</v>
      </c>
      <c r="F25" s="155">
        <v>0</v>
      </c>
      <c r="G25" s="155">
        <v>0</v>
      </c>
      <c r="H25" s="155">
        <v>0</v>
      </c>
      <c r="I25" s="155">
        <v>0</v>
      </c>
      <c r="J25" s="155">
        <v>0</v>
      </c>
      <c r="K25" s="155">
        <v>0</v>
      </c>
      <c r="L25" s="155">
        <v>0</v>
      </c>
      <c r="M25" s="155">
        <v>0</v>
      </c>
      <c r="N25" s="155">
        <v>0</v>
      </c>
      <c r="O25" s="193">
        <v>0</v>
      </c>
      <c r="P25" s="155">
        <v>0</v>
      </c>
      <c r="Q25" s="155">
        <v>0</v>
      </c>
      <c r="R25" s="155">
        <v>0</v>
      </c>
      <c r="S25" s="155">
        <f t="shared" si="10"/>
        <v>0</v>
      </c>
    </row>
    <row r="26" spans="1:19" ht="22.5" x14ac:dyDescent="0.25">
      <c r="A26" s="263"/>
      <c r="B26" s="263"/>
      <c r="C26" s="264"/>
      <c r="D26" s="36" t="s">
        <v>33</v>
      </c>
      <c r="E26" s="153">
        <f t="shared" si="3"/>
        <v>0</v>
      </c>
      <c r="F26" s="155">
        <v>0</v>
      </c>
      <c r="G26" s="155">
        <v>0</v>
      </c>
      <c r="H26" s="155">
        <v>0</v>
      </c>
      <c r="I26" s="155">
        <v>0</v>
      </c>
      <c r="J26" s="155">
        <v>0</v>
      </c>
      <c r="K26" s="155">
        <v>0</v>
      </c>
      <c r="L26" s="155">
        <v>0</v>
      </c>
      <c r="M26" s="155">
        <v>0</v>
      </c>
      <c r="N26" s="155">
        <v>0</v>
      </c>
      <c r="O26" s="193">
        <v>0</v>
      </c>
      <c r="P26" s="155">
        <v>0</v>
      </c>
      <c r="Q26" s="155">
        <f t="shared" ref="Q26" si="11">SUM(Q35+Q44+Q53+Q62)</f>
        <v>0</v>
      </c>
      <c r="R26" s="155">
        <f t="shared" si="10"/>
        <v>0</v>
      </c>
      <c r="S26" s="155">
        <f t="shared" si="10"/>
        <v>0</v>
      </c>
    </row>
    <row r="27" spans="1:19" x14ac:dyDescent="0.25">
      <c r="A27" s="263"/>
      <c r="B27" s="263"/>
      <c r="C27" s="264"/>
      <c r="D27" s="36" t="s">
        <v>14</v>
      </c>
      <c r="E27" s="153">
        <f t="shared" si="3"/>
        <v>0</v>
      </c>
      <c r="F27" s="155">
        <v>0</v>
      </c>
      <c r="G27" s="155">
        <v>0</v>
      </c>
      <c r="H27" s="155">
        <v>0</v>
      </c>
      <c r="I27" s="155">
        <v>0</v>
      </c>
      <c r="J27" s="155">
        <v>0</v>
      </c>
      <c r="K27" s="155">
        <v>0</v>
      </c>
      <c r="L27" s="155">
        <v>0</v>
      </c>
      <c r="M27" s="155">
        <v>0</v>
      </c>
      <c r="N27" s="155">
        <v>0</v>
      </c>
      <c r="O27" s="193">
        <v>0</v>
      </c>
      <c r="P27" s="155">
        <v>0</v>
      </c>
      <c r="Q27" s="155">
        <f t="shared" ref="Q27" si="12">SUM(Q36+Q45+Q54+Q63)</f>
        <v>0</v>
      </c>
      <c r="R27" s="155">
        <f t="shared" si="10"/>
        <v>0</v>
      </c>
      <c r="S27" s="155">
        <f t="shared" si="10"/>
        <v>0</v>
      </c>
    </row>
    <row r="28" spans="1:19" x14ac:dyDescent="0.25">
      <c r="A28" s="263" t="s">
        <v>43</v>
      </c>
      <c r="B28" s="263" t="s">
        <v>6</v>
      </c>
      <c r="C28" s="264" t="s">
        <v>58</v>
      </c>
      <c r="D28" s="35" t="s">
        <v>21</v>
      </c>
      <c r="E28" s="153">
        <f t="shared" si="3"/>
        <v>60105.590150000004</v>
      </c>
      <c r="F28" s="159">
        <f t="shared" ref="F28:S28" si="13">SUM(F31:F36)</f>
        <v>35.4</v>
      </c>
      <c r="G28" s="159">
        <f t="shared" si="13"/>
        <v>38.4</v>
      </c>
      <c r="H28" s="159">
        <f t="shared" si="13"/>
        <v>5514</v>
      </c>
      <c r="I28" s="159">
        <f t="shared" si="13"/>
        <v>91.300000000000011</v>
      </c>
      <c r="J28" s="159">
        <f t="shared" si="13"/>
        <v>5236.5999999999995</v>
      </c>
      <c r="K28" s="159">
        <f t="shared" si="13"/>
        <v>894.3</v>
      </c>
      <c r="L28" s="159">
        <f t="shared" si="13"/>
        <v>6436.4000000000005</v>
      </c>
      <c r="M28" s="159">
        <f t="shared" si="13"/>
        <v>17977.400000000001</v>
      </c>
      <c r="N28" s="159">
        <f t="shared" si="13"/>
        <v>4048.9</v>
      </c>
      <c r="O28" s="194">
        <f t="shared" si="13"/>
        <v>4783.1501499999995</v>
      </c>
      <c r="P28" s="159">
        <f>SUM(P31:P36)</f>
        <v>4498.7800000000007</v>
      </c>
      <c r="Q28" s="159">
        <f t="shared" si="13"/>
        <v>4403.88</v>
      </c>
      <c r="R28" s="159">
        <f t="shared" si="13"/>
        <v>4311.08</v>
      </c>
      <c r="S28" s="159">
        <f t="shared" si="13"/>
        <v>1836</v>
      </c>
    </row>
    <row r="29" spans="1:19" x14ac:dyDescent="0.25">
      <c r="A29" s="263"/>
      <c r="B29" s="263"/>
      <c r="C29" s="264"/>
      <c r="D29" s="36" t="s">
        <v>89</v>
      </c>
      <c r="E29" s="153">
        <f>SUM(F29:S29)</f>
        <v>60105.590150000004</v>
      </c>
      <c r="F29" s="160">
        <f t="shared" ref="F29:S29" si="14">F28</f>
        <v>35.4</v>
      </c>
      <c r="G29" s="160">
        <f t="shared" si="14"/>
        <v>38.4</v>
      </c>
      <c r="H29" s="160">
        <f t="shared" si="14"/>
        <v>5514</v>
      </c>
      <c r="I29" s="160">
        <f t="shared" si="14"/>
        <v>91.300000000000011</v>
      </c>
      <c r="J29" s="160">
        <f t="shared" si="14"/>
        <v>5236.5999999999995</v>
      </c>
      <c r="K29" s="160">
        <f t="shared" si="14"/>
        <v>894.3</v>
      </c>
      <c r="L29" s="160">
        <f t="shared" si="14"/>
        <v>6436.4000000000005</v>
      </c>
      <c r="M29" s="160">
        <f t="shared" si="14"/>
        <v>17977.400000000001</v>
      </c>
      <c r="N29" s="160">
        <f t="shared" si="14"/>
        <v>4048.9</v>
      </c>
      <c r="O29" s="195">
        <f t="shared" si="14"/>
        <v>4783.1501499999995</v>
      </c>
      <c r="P29" s="160">
        <f t="shared" si="14"/>
        <v>4498.7800000000007</v>
      </c>
      <c r="Q29" s="160">
        <f t="shared" si="14"/>
        <v>4403.88</v>
      </c>
      <c r="R29" s="160">
        <f t="shared" si="14"/>
        <v>4311.08</v>
      </c>
      <c r="S29" s="160">
        <f t="shared" si="14"/>
        <v>1836</v>
      </c>
    </row>
    <row r="30" spans="1:19" x14ac:dyDescent="0.25">
      <c r="A30" s="263"/>
      <c r="B30" s="263"/>
      <c r="C30" s="264"/>
      <c r="D30" s="37" t="s">
        <v>31</v>
      </c>
      <c r="E30" s="153">
        <f t="shared" si="3"/>
        <v>0</v>
      </c>
      <c r="F30" s="155"/>
      <c r="G30" s="155"/>
      <c r="H30" s="155"/>
      <c r="I30" s="155"/>
      <c r="J30" s="155"/>
      <c r="K30" s="155"/>
      <c r="L30" s="157"/>
      <c r="M30" s="157"/>
      <c r="N30" s="157"/>
      <c r="O30" s="196"/>
      <c r="P30" s="77"/>
      <c r="Q30" s="77"/>
      <c r="R30" s="155"/>
      <c r="S30" s="155"/>
    </row>
    <row r="31" spans="1:19" x14ac:dyDescent="0.25">
      <c r="A31" s="263"/>
      <c r="B31" s="263"/>
      <c r="C31" s="264"/>
      <c r="D31" s="37" t="s">
        <v>47</v>
      </c>
      <c r="E31" s="153">
        <f t="shared" si="3"/>
        <v>19708.984420000001</v>
      </c>
      <c r="F31" s="161">
        <v>0</v>
      </c>
      <c r="G31" s="161">
        <v>0</v>
      </c>
      <c r="H31" s="161">
        <v>564.79999999999995</v>
      </c>
      <c r="I31" s="161">
        <v>56.1</v>
      </c>
      <c r="J31" s="161">
        <v>306.89999999999998</v>
      </c>
      <c r="K31" s="160">
        <v>894.3</v>
      </c>
      <c r="L31" s="160">
        <v>4965</v>
      </c>
      <c r="M31" s="160">
        <v>1961.4</v>
      </c>
      <c r="N31" s="160">
        <v>1584.9</v>
      </c>
      <c r="O31" s="195">
        <v>2026.78442</v>
      </c>
      <c r="P31" s="160">
        <v>1837.6</v>
      </c>
      <c r="Q31" s="160">
        <v>1837.6</v>
      </c>
      <c r="R31" s="160">
        <v>1837.6</v>
      </c>
      <c r="S31" s="155">
        <f>'5'!Z60</f>
        <v>1836</v>
      </c>
    </row>
    <row r="32" spans="1:19" x14ac:dyDescent="0.25">
      <c r="A32" s="263"/>
      <c r="B32" s="263"/>
      <c r="C32" s="264"/>
      <c r="D32" s="37" t="s">
        <v>32</v>
      </c>
      <c r="E32" s="153">
        <f t="shared" si="3"/>
        <v>23806.95276</v>
      </c>
      <c r="F32" s="161">
        <v>0</v>
      </c>
      <c r="G32" s="161">
        <v>0</v>
      </c>
      <c r="H32" s="161">
        <v>4910.8</v>
      </c>
      <c r="I32" s="161">
        <v>0</v>
      </c>
      <c r="J32" s="161">
        <v>4833.7</v>
      </c>
      <c r="K32" s="160">
        <v>0</v>
      </c>
      <c r="L32" s="160">
        <v>1428.1</v>
      </c>
      <c r="M32" s="160">
        <v>1230.2</v>
      </c>
      <c r="N32" s="160">
        <v>2180.4</v>
      </c>
      <c r="O32" s="195">
        <v>2234.3527600000002</v>
      </c>
      <c r="P32" s="160">
        <v>2424</v>
      </c>
      <c r="Q32" s="155">
        <v>2329.1</v>
      </c>
      <c r="R32" s="155">
        <v>2236.3000000000002</v>
      </c>
      <c r="S32" s="155">
        <f t="shared" ref="R32:S47" si="15">SUM(S41+S50+S59+S68)</f>
        <v>0</v>
      </c>
    </row>
    <row r="33" spans="1:19" x14ac:dyDescent="0.25">
      <c r="A33" s="263"/>
      <c r="B33" s="263"/>
      <c r="C33" s="264"/>
      <c r="D33" s="37" t="s">
        <v>30</v>
      </c>
      <c r="E33" s="153">
        <f t="shared" si="3"/>
        <v>1803.8529700000001</v>
      </c>
      <c r="F33" s="161">
        <v>35.4</v>
      </c>
      <c r="G33" s="161">
        <v>38.4</v>
      </c>
      <c r="H33" s="161">
        <v>38.4</v>
      </c>
      <c r="I33" s="161">
        <v>35.200000000000003</v>
      </c>
      <c r="J33" s="161">
        <v>96</v>
      </c>
      <c r="K33" s="160">
        <v>0</v>
      </c>
      <c r="L33" s="160">
        <v>43.3</v>
      </c>
      <c r="M33" s="160">
        <v>0</v>
      </c>
      <c r="N33" s="160">
        <v>283.60000000000002</v>
      </c>
      <c r="O33" s="195">
        <v>522.01297</v>
      </c>
      <c r="P33" s="160">
        <v>237.18</v>
      </c>
      <c r="Q33" s="160">
        <v>237.18</v>
      </c>
      <c r="R33" s="160">
        <v>237.18</v>
      </c>
      <c r="S33" s="155">
        <f t="shared" si="15"/>
        <v>0</v>
      </c>
    </row>
    <row r="34" spans="1:19" ht="22.5" x14ac:dyDescent="0.25">
      <c r="A34" s="263"/>
      <c r="B34" s="263"/>
      <c r="C34" s="264"/>
      <c r="D34" s="37" t="s">
        <v>46</v>
      </c>
      <c r="E34" s="153">
        <f t="shared" si="3"/>
        <v>14740.2</v>
      </c>
      <c r="F34" s="155">
        <v>0</v>
      </c>
      <c r="G34" s="155">
        <v>0</v>
      </c>
      <c r="H34" s="155">
        <v>0</v>
      </c>
      <c r="I34" s="155">
        <v>0</v>
      </c>
      <c r="J34" s="155">
        <v>0</v>
      </c>
      <c r="K34" s="155">
        <v>0</v>
      </c>
      <c r="L34" s="155">
        <v>0</v>
      </c>
      <c r="M34" s="155">
        <v>14740.2</v>
      </c>
      <c r="N34" s="155">
        <v>0</v>
      </c>
      <c r="O34" s="193">
        <v>0</v>
      </c>
      <c r="P34" s="155">
        <v>0</v>
      </c>
      <c r="Q34" s="155">
        <v>0</v>
      </c>
      <c r="R34" s="155">
        <v>0</v>
      </c>
      <c r="S34" s="155">
        <f t="shared" si="15"/>
        <v>0</v>
      </c>
    </row>
    <row r="35" spans="1:19" ht="22.5" x14ac:dyDescent="0.25">
      <c r="A35" s="263"/>
      <c r="B35" s="263"/>
      <c r="C35" s="264"/>
      <c r="D35" s="36" t="s">
        <v>33</v>
      </c>
      <c r="E35" s="153">
        <f t="shared" si="3"/>
        <v>0</v>
      </c>
      <c r="F35" s="155">
        <v>0</v>
      </c>
      <c r="G35" s="155">
        <v>0</v>
      </c>
      <c r="H35" s="155">
        <v>0</v>
      </c>
      <c r="I35" s="155">
        <v>0</v>
      </c>
      <c r="J35" s="155">
        <v>0</v>
      </c>
      <c r="K35" s="155">
        <v>0</v>
      </c>
      <c r="L35" s="155">
        <v>0</v>
      </c>
      <c r="M35" s="155">
        <v>0</v>
      </c>
      <c r="N35" s="155">
        <v>0</v>
      </c>
      <c r="O35" s="193">
        <v>0</v>
      </c>
      <c r="P35" s="155">
        <v>0</v>
      </c>
      <c r="Q35" s="155">
        <f t="shared" ref="Q35" si="16">SUM(Q44+Q53+Q62+Q71)</f>
        <v>0</v>
      </c>
      <c r="R35" s="155">
        <f t="shared" si="15"/>
        <v>0</v>
      </c>
      <c r="S35" s="155">
        <f t="shared" si="15"/>
        <v>0</v>
      </c>
    </row>
    <row r="36" spans="1:19" x14ac:dyDescent="0.25">
      <c r="A36" s="263"/>
      <c r="B36" s="263"/>
      <c r="C36" s="264"/>
      <c r="D36" s="36" t="s">
        <v>14</v>
      </c>
      <c r="E36" s="153">
        <f t="shared" si="3"/>
        <v>45.6</v>
      </c>
      <c r="F36" s="155">
        <v>0</v>
      </c>
      <c r="G36" s="155">
        <v>0</v>
      </c>
      <c r="H36" s="155">
        <v>0</v>
      </c>
      <c r="I36" s="155">
        <v>0</v>
      </c>
      <c r="J36" s="155">
        <v>0</v>
      </c>
      <c r="K36" s="155">
        <v>0</v>
      </c>
      <c r="L36" s="155">
        <v>0</v>
      </c>
      <c r="M36" s="155">
        <v>45.6</v>
      </c>
      <c r="N36" s="155">
        <v>0</v>
      </c>
      <c r="O36" s="193">
        <v>0</v>
      </c>
      <c r="P36" s="155">
        <v>0</v>
      </c>
      <c r="Q36" s="155">
        <f t="shared" ref="Q36" si="17">SUM(Q45+Q54+Q63+Q72)</f>
        <v>0</v>
      </c>
      <c r="R36" s="155">
        <f t="shared" si="15"/>
        <v>0</v>
      </c>
      <c r="S36" s="155">
        <f t="shared" si="15"/>
        <v>0</v>
      </c>
    </row>
    <row r="37" spans="1:19" x14ac:dyDescent="0.25">
      <c r="A37" s="263" t="s">
        <v>43</v>
      </c>
      <c r="B37" s="263" t="s">
        <v>96</v>
      </c>
      <c r="C37" s="264" t="s">
        <v>57</v>
      </c>
      <c r="D37" s="35" t="s">
        <v>21</v>
      </c>
      <c r="E37" s="153">
        <f t="shared" si="3"/>
        <v>876294.94700000004</v>
      </c>
      <c r="F37" s="159">
        <f t="shared" ref="F37:S37" si="18">SUM(F39:F44)</f>
        <v>8259.26</v>
      </c>
      <c r="G37" s="159">
        <f t="shared" si="18"/>
        <v>16370.2</v>
      </c>
      <c r="H37" s="159">
        <f t="shared" si="18"/>
        <v>18241.800000000003</v>
      </c>
      <c r="I37" s="159">
        <f t="shared" si="18"/>
        <v>9998</v>
      </c>
      <c r="J37" s="159">
        <f t="shared" si="18"/>
        <v>11180</v>
      </c>
      <c r="K37" s="159">
        <f t="shared" si="18"/>
        <v>11444</v>
      </c>
      <c r="L37" s="159">
        <f t="shared" si="18"/>
        <v>98159.599999999991</v>
      </c>
      <c r="M37" s="159">
        <f t="shared" si="18"/>
        <v>124554.20000000001</v>
      </c>
      <c r="N37" s="159">
        <f t="shared" si="18"/>
        <v>85620.700000000012</v>
      </c>
      <c r="O37" s="194">
        <f t="shared" si="18"/>
        <v>162401.62</v>
      </c>
      <c r="P37" s="159">
        <f t="shared" si="18"/>
        <v>91502.051999999996</v>
      </c>
      <c r="Q37" s="159">
        <f t="shared" si="18"/>
        <v>93543</v>
      </c>
      <c r="R37" s="159">
        <f t="shared" si="18"/>
        <v>103384.21</v>
      </c>
      <c r="S37" s="159">
        <f t="shared" si="18"/>
        <v>41636.305</v>
      </c>
    </row>
    <row r="38" spans="1:19" x14ac:dyDescent="0.25">
      <c r="A38" s="263"/>
      <c r="B38" s="263"/>
      <c r="C38" s="264"/>
      <c r="D38" s="36" t="s">
        <v>89</v>
      </c>
      <c r="E38" s="153">
        <f t="shared" si="3"/>
        <v>876294.94700000004</v>
      </c>
      <c r="F38" s="156">
        <f t="shared" ref="F38:S38" si="19">F37</f>
        <v>8259.26</v>
      </c>
      <c r="G38" s="156">
        <f t="shared" si="19"/>
        <v>16370.2</v>
      </c>
      <c r="H38" s="156">
        <f t="shared" si="19"/>
        <v>18241.800000000003</v>
      </c>
      <c r="I38" s="156">
        <f t="shared" si="19"/>
        <v>9998</v>
      </c>
      <c r="J38" s="156">
        <f t="shared" si="19"/>
        <v>11180</v>
      </c>
      <c r="K38" s="156">
        <f t="shared" si="19"/>
        <v>11444</v>
      </c>
      <c r="L38" s="156">
        <f t="shared" si="19"/>
        <v>98159.599999999991</v>
      </c>
      <c r="M38" s="156">
        <f t="shared" si="19"/>
        <v>124554.20000000001</v>
      </c>
      <c r="N38" s="156">
        <f t="shared" si="19"/>
        <v>85620.700000000012</v>
      </c>
      <c r="O38" s="192">
        <f t="shared" si="19"/>
        <v>162401.62</v>
      </c>
      <c r="P38" s="156">
        <f t="shared" si="19"/>
        <v>91502.051999999996</v>
      </c>
      <c r="Q38" s="156">
        <f t="shared" si="19"/>
        <v>93543</v>
      </c>
      <c r="R38" s="156">
        <f t="shared" si="19"/>
        <v>103384.21</v>
      </c>
      <c r="S38" s="156">
        <f t="shared" si="19"/>
        <v>41636.305</v>
      </c>
    </row>
    <row r="39" spans="1:19" x14ac:dyDescent="0.25">
      <c r="A39" s="263"/>
      <c r="B39" s="263"/>
      <c r="C39" s="264"/>
      <c r="D39" s="37" t="s">
        <v>31</v>
      </c>
      <c r="E39" s="153">
        <f t="shared" si="3"/>
        <v>0</v>
      </c>
      <c r="F39" s="155"/>
      <c r="G39" s="155"/>
      <c r="H39" s="155"/>
      <c r="I39" s="155"/>
      <c r="J39" s="155"/>
      <c r="K39" s="155"/>
      <c r="L39" s="157"/>
      <c r="M39" s="157"/>
      <c r="N39" s="157"/>
      <c r="O39" s="196"/>
      <c r="P39" s="77"/>
      <c r="Q39" s="155">
        <f t="shared" ref="Q39" si="20">SUM(Q48+Q57+Q66+Q75)</f>
        <v>0</v>
      </c>
      <c r="R39" s="155">
        <f t="shared" si="15"/>
        <v>0</v>
      </c>
      <c r="S39" s="155">
        <f t="shared" si="15"/>
        <v>0</v>
      </c>
    </row>
    <row r="40" spans="1:19" x14ac:dyDescent="0.25">
      <c r="A40" s="263"/>
      <c r="B40" s="263"/>
      <c r="C40" s="264"/>
      <c r="D40" s="49" t="s">
        <v>47</v>
      </c>
      <c r="E40" s="153">
        <f t="shared" si="3"/>
        <v>275449.3</v>
      </c>
      <c r="F40" s="155">
        <v>8258.36</v>
      </c>
      <c r="G40" s="155">
        <v>105.6</v>
      </c>
      <c r="H40" s="155">
        <v>524.4</v>
      </c>
      <c r="I40" s="155">
        <v>767</v>
      </c>
      <c r="J40" s="155">
        <v>767</v>
      </c>
      <c r="K40" s="155">
        <v>767</v>
      </c>
      <c r="L40" s="160">
        <v>25858.2</v>
      </c>
      <c r="M40" s="160">
        <v>28237.7</v>
      </c>
      <c r="N40" s="160">
        <v>27637.200000000001</v>
      </c>
      <c r="O40" s="195">
        <v>33245.07</v>
      </c>
      <c r="P40" s="160">
        <v>32485.264999999999</v>
      </c>
      <c r="Q40" s="155">
        <v>33523.9</v>
      </c>
      <c r="R40" s="155">
        <v>41636.300000000003</v>
      </c>
      <c r="S40" s="155">
        <f>'5'!Z99</f>
        <v>41636.305</v>
      </c>
    </row>
    <row r="41" spans="1:19" x14ac:dyDescent="0.25">
      <c r="A41" s="263"/>
      <c r="B41" s="263"/>
      <c r="C41" s="264"/>
      <c r="D41" s="37" t="s">
        <v>32</v>
      </c>
      <c r="E41" s="153">
        <f t="shared" si="3"/>
        <v>382969.44699999993</v>
      </c>
      <c r="F41" s="155">
        <v>0.9</v>
      </c>
      <c r="G41" s="155">
        <v>16264.6</v>
      </c>
      <c r="H41" s="155">
        <v>17717.400000000001</v>
      </c>
      <c r="I41" s="155">
        <v>9231</v>
      </c>
      <c r="J41" s="155">
        <v>10413</v>
      </c>
      <c r="K41" s="155">
        <v>10641.5</v>
      </c>
      <c r="L41" s="160">
        <v>72301.399999999994</v>
      </c>
      <c r="M41" s="160">
        <v>46638.400000000001</v>
      </c>
      <c r="N41" s="160">
        <v>21720.9</v>
      </c>
      <c r="O41" s="195">
        <v>99256.55</v>
      </c>
      <c r="P41" s="156">
        <v>25016.787</v>
      </c>
      <c r="Q41" s="155">
        <v>26019.1</v>
      </c>
      <c r="R41" s="155">
        <v>27747.91</v>
      </c>
      <c r="S41" s="155">
        <f t="shared" si="15"/>
        <v>0</v>
      </c>
    </row>
    <row r="42" spans="1:19" x14ac:dyDescent="0.25">
      <c r="A42" s="263"/>
      <c r="B42" s="263"/>
      <c r="C42" s="264"/>
      <c r="D42" s="37" t="s">
        <v>30</v>
      </c>
      <c r="E42" s="153">
        <f t="shared" si="3"/>
        <v>35.5</v>
      </c>
      <c r="F42" s="155">
        <v>0</v>
      </c>
      <c r="G42" s="155">
        <v>0</v>
      </c>
      <c r="H42" s="155">
        <v>0</v>
      </c>
      <c r="I42" s="155">
        <v>0</v>
      </c>
      <c r="J42" s="155">
        <v>0</v>
      </c>
      <c r="K42" s="155">
        <v>35.5</v>
      </c>
      <c r="L42" s="155">
        <v>0</v>
      </c>
      <c r="M42" s="155">
        <v>0</v>
      </c>
      <c r="N42" s="155">
        <v>0</v>
      </c>
      <c r="O42" s="193">
        <v>0</v>
      </c>
      <c r="P42" s="156">
        <f>SUM(Q42:V42)</f>
        <v>0</v>
      </c>
      <c r="Q42" s="155">
        <f t="shared" ref="Q42" si="21">SUM(Q51+Q60+Q69+Q78)</f>
        <v>0</v>
      </c>
      <c r="R42" s="155">
        <f t="shared" si="15"/>
        <v>0</v>
      </c>
      <c r="S42" s="155">
        <f t="shared" si="15"/>
        <v>0</v>
      </c>
    </row>
    <row r="43" spans="1:19" ht="22.5" x14ac:dyDescent="0.25">
      <c r="A43" s="263"/>
      <c r="B43" s="263"/>
      <c r="C43" s="264"/>
      <c r="D43" s="37" t="s">
        <v>46</v>
      </c>
      <c r="E43" s="153">
        <f t="shared" si="3"/>
        <v>217840.7</v>
      </c>
      <c r="F43" s="155">
        <v>0</v>
      </c>
      <c r="G43" s="155">
        <v>0</v>
      </c>
      <c r="H43" s="155">
        <v>0</v>
      </c>
      <c r="I43" s="155">
        <v>0</v>
      </c>
      <c r="J43" s="155">
        <v>0</v>
      </c>
      <c r="K43" s="155">
        <v>0</v>
      </c>
      <c r="L43" s="155">
        <v>0</v>
      </c>
      <c r="M43" s="155">
        <v>49678.1</v>
      </c>
      <c r="N43" s="155">
        <v>36262.6</v>
      </c>
      <c r="O43" s="193">
        <v>29900</v>
      </c>
      <c r="P43" s="156">
        <v>34000</v>
      </c>
      <c r="Q43" s="155">
        <v>34000</v>
      </c>
      <c r="R43" s="155">
        <v>34000</v>
      </c>
      <c r="S43" s="155">
        <f t="shared" si="15"/>
        <v>0</v>
      </c>
    </row>
    <row r="44" spans="1:19" ht="22.5" x14ac:dyDescent="0.25">
      <c r="A44" s="263"/>
      <c r="B44" s="263"/>
      <c r="C44" s="264"/>
      <c r="D44" s="36" t="s">
        <v>33</v>
      </c>
      <c r="E44" s="153">
        <f t="shared" si="3"/>
        <v>0</v>
      </c>
      <c r="F44" s="155">
        <v>0</v>
      </c>
      <c r="G44" s="155">
        <v>0</v>
      </c>
      <c r="H44" s="155">
        <v>0</v>
      </c>
      <c r="I44" s="155">
        <v>0</v>
      </c>
      <c r="J44" s="155">
        <v>0</v>
      </c>
      <c r="K44" s="155">
        <v>0</v>
      </c>
      <c r="L44" s="155">
        <v>0</v>
      </c>
      <c r="M44" s="155">
        <v>0</v>
      </c>
      <c r="N44" s="155">
        <v>0</v>
      </c>
      <c r="O44" s="193">
        <v>0</v>
      </c>
      <c r="P44" s="156">
        <f>SUM(Q44:V44)</f>
        <v>0</v>
      </c>
      <c r="Q44" s="155">
        <f t="shared" ref="Q44" si="22">SUM(Q53+Q62+Q71+Q80)</f>
        <v>0</v>
      </c>
      <c r="R44" s="155">
        <f t="shared" si="15"/>
        <v>0</v>
      </c>
      <c r="S44" s="155">
        <f t="shared" si="15"/>
        <v>0</v>
      </c>
    </row>
    <row r="45" spans="1:19" x14ac:dyDescent="0.25">
      <c r="A45" s="263"/>
      <c r="B45" s="263"/>
      <c r="C45" s="264"/>
      <c r="D45" s="36" t="s">
        <v>14</v>
      </c>
      <c r="E45" s="153">
        <f t="shared" si="3"/>
        <v>0</v>
      </c>
      <c r="F45" s="155">
        <v>0</v>
      </c>
      <c r="G45" s="155">
        <v>0</v>
      </c>
      <c r="H45" s="155">
        <v>0</v>
      </c>
      <c r="I45" s="155">
        <v>0</v>
      </c>
      <c r="J45" s="155">
        <v>0</v>
      </c>
      <c r="K45" s="155">
        <v>0</v>
      </c>
      <c r="L45" s="155">
        <v>0</v>
      </c>
      <c r="M45" s="155">
        <v>0</v>
      </c>
      <c r="N45" s="155">
        <v>0</v>
      </c>
      <c r="O45" s="193">
        <v>0</v>
      </c>
      <c r="P45" s="156">
        <f>SUM(Q45:V45)</f>
        <v>0</v>
      </c>
      <c r="Q45" s="155">
        <f t="shared" ref="Q45" si="23">SUM(Q54+Q63+Q72+Q81)</f>
        <v>0</v>
      </c>
      <c r="R45" s="155">
        <f t="shared" si="15"/>
        <v>0</v>
      </c>
      <c r="S45" s="155">
        <f t="shared" si="15"/>
        <v>0</v>
      </c>
    </row>
    <row r="46" spans="1:19" x14ac:dyDescent="0.25">
      <c r="A46" s="263" t="s">
        <v>43</v>
      </c>
      <c r="B46" s="263" t="s">
        <v>78</v>
      </c>
      <c r="C46" s="264" t="s">
        <v>197</v>
      </c>
      <c r="D46" s="35" t="s">
        <v>21</v>
      </c>
      <c r="E46" s="153">
        <f t="shared" si="3"/>
        <v>104761.8</v>
      </c>
      <c r="F46" s="159">
        <f>SUM(F48:F53)</f>
        <v>0</v>
      </c>
      <c r="G46" s="159">
        <f t="shared" ref="G46:L46" si="24">SUM(G48:G53)</f>
        <v>0</v>
      </c>
      <c r="H46" s="159">
        <f t="shared" si="24"/>
        <v>0</v>
      </c>
      <c r="I46" s="159">
        <f t="shared" si="24"/>
        <v>0</v>
      </c>
      <c r="J46" s="159">
        <f t="shared" si="24"/>
        <v>1761.8</v>
      </c>
      <c r="K46" s="159">
        <f t="shared" si="24"/>
        <v>51200</v>
      </c>
      <c r="L46" s="159">
        <f t="shared" si="24"/>
        <v>25600</v>
      </c>
      <c r="M46" s="159">
        <f>SUM(M48:M53)</f>
        <v>12800</v>
      </c>
      <c r="N46" s="159">
        <f>SUM(N48:N53)</f>
        <v>6400</v>
      </c>
      <c r="O46" s="194">
        <f>SUM(O48:O53)</f>
        <v>3800</v>
      </c>
      <c r="P46" s="159">
        <f>SUM(P48:P53)</f>
        <v>0</v>
      </c>
      <c r="Q46" s="159">
        <f t="shared" ref="Q46:S46" si="25">SUM(Q48:Q53)</f>
        <v>0</v>
      </c>
      <c r="R46" s="159">
        <f t="shared" si="25"/>
        <v>3200</v>
      </c>
      <c r="S46" s="159">
        <f t="shared" si="25"/>
        <v>0</v>
      </c>
    </row>
    <row r="47" spans="1:19" x14ac:dyDescent="0.25">
      <c r="A47" s="263"/>
      <c r="B47" s="263"/>
      <c r="C47" s="264"/>
      <c r="D47" s="36" t="s">
        <v>89</v>
      </c>
      <c r="E47" s="153">
        <f t="shared" si="3"/>
        <v>104761.8</v>
      </c>
      <c r="F47" s="156">
        <f t="shared" ref="F47:R47" si="26">F46</f>
        <v>0</v>
      </c>
      <c r="G47" s="156">
        <f t="shared" si="26"/>
        <v>0</v>
      </c>
      <c r="H47" s="156">
        <f t="shared" si="26"/>
        <v>0</v>
      </c>
      <c r="I47" s="156">
        <f t="shared" si="26"/>
        <v>0</v>
      </c>
      <c r="J47" s="156">
        <f t="shared" si="26"/>
        <v>1761.8</v>
      </c>
      <c r="K47" s="156">
        <f t="shared" si="26"/>
        <v>51200</v>
      </c>
      <c r="L47" s="156">
        <f t="shared" si="26"/>
        <v>25600</v>
      </c>
      <c r="M47" s="156">
        <f t="shared" si="26"/>
        <v>12800</v>
      </c>
      <c r="N47" s="156">
        <f t="shared" si="26"/>
        <v>6400</v>
      </c>
      <c r="O47" s="192">
        <f t="shared" si="26"/>
        <v>3800</v>
      </c>
      <c r="P47" s="156">
        <f t="shared" si="26"/>
        <v>0</v>
      </c>
      <c r="Q47" s="155">
        <f t="shared" ref="Q47" si="27">SUM(Q56+Q65+Q74+Q83)</f>
        <v>0</v>
      </c>
      <c r="R47" s="192">
        <f t="shared" si="26"/>
        <v>3200</v>
      </c>
      <c r="S47" s="155">
        <f t="shared" si="15"/>
        <v>0</v>
      </c>
    </row>
    <row r="48" spans="1:19" x14ac:dyDescent="0.25">
      <c r="A48" s="263"/>
      <c r="B48" s="263"/>
      <c r="C48" s="264"/>
      <c r="D48" s="37" t="s">
        <v>31</v>
      </c>
      <c r="E48" s="153">
        <f t="shared" si="3"/>
        <v>0</v>
      </c>
      <c r="F48" s="155"/>
      <c r="G48" s="155"/>
      <c r="H48" s="155"/>
      <c r="I48" s="155"/>
      <c r="J48" s="155"/>
      <c r="K48" s="155"/>
      <c r="L48" s="157"/>
      <c r="M48" s="157"/>
      <c r="N48" s="157"/>
      <c r="O48" s="196"/>
      <c r="P48" s="77"/>
      <c r="Q48" s="77"/>
      <c r="R48" s="155"/>
      <c r="S48" s="155"/>
    </row>
    <row r="49" spans="1:19" x14ac:dyDescent="0.25">
      <c r="A49" s="263"/>
      <c r="B49" s="263"/>
      <c r="C49" s="264"/>
      <c r="D49" s="49" t="s">
        <v>47</v>
      </c>
      <c r="E49" s="153">
        <f t="shared" si="3"/>
        <v>1304.8</v>
      </c>
      <c r="F49" s="155">
        <v>0</v>
      </c>
      <c r="G49" s="155">
        <v>0</v>
      </c>
      <c r="H49" s="155">
        <v>0</v>
      </c>
      <c r="I49" s="155">
        <v>0</v>
      </c>
      <c r="J49" s="155">
        <v>704.8</v>
      </c>
      <c r="K49" s="160">
        <v>0</v>
      </c>
      <c r="L49" s="160">
        <v>0</v>
      </c>
      <c r="M49" s="160">
        <v>0</v>
      </c>
      <c r="N49" s="160">
        <v>0</v>
      </c>
      <c r="O49" s="195">
        <v>600</v>
      </c>
      <c r="P49" s="160">
        <v>0</v>
      </c>
      <c r="Q49" s="155">
        <f t="shared" ref="Q49" si="28">SUM(Q58+Q67+Q76+Q85)</f>
        <v>0</v>
      </c>
      <c r="R49" s="155">
        <f t="shared" ref="R49:S54" si="29">SUM(R58+R67+R76+R85)</f>
        <v>0</v>
      </c>
      <c r="S49" s="155">
        <f>'5'!Z138</f>
        <v>0</v>
      </c>
    </row>
    <row r="50" spans="1:19" x14ac:dyDescent="0.25">
      <c r="A50" s="263"/>
      <c r="B50" s="263"/>
      <c r="C50" s="264"/>
      <c r="D50" s="37" t="s">
        <v>32</v>
      </c>
      <c r="E50" s="153">
        <f t="shared" si="3"/>
        <v>99200</v>
      </c>
      <c r="F50" s="156">
        <v>0</v>
      </c>
      <c r="G50" s="156">
        <v>0</v>
      </c>
      <c r="H50" s="156">
        <v>0</v>
      </c>
      <c r="I50" s="156">
        <v>0</v>
      </c>
      <c r="J50" s="156">
        <v>0</v>
      </c>
      <c r="K50" s="156">
        <f t="shared" ref="K50:O50" si="30">SUM(L50:Q50)</f>
        <v>48000</v>
      </c>
      <c r="L50" s="156">
        <f t="shared" si="30"/>
        <v>25600</v>
      </c>
      <c r="M50" s="156">
        <f t="shared" si="30"/>
        <v>12800</v>
      </c>
      <c r="N50" s="156">
        <f t="shared" si="30"/>
        <v>6400</v>
      </c>
      <c r="O50" s="192">
        <f t="shared" si="30"/>
        <v>3200</v>
      </c>
      <c r="P50" s="160">
        <v>0</v>
      </c>
      <c r="Q50" s="155">
        <f t="shared" ref="Q50" si="31">SUM(Q59+Q68+Q77+Q86)</f>
        <v>0</v>
      </c>
      <c r="R50" s="155">
        <v>3200</v>
      </c>
      <c r="S50" s="155">
        <f t="shared" si="29"/>
        <v>0</v>
      </c>
    </row>
    <row r="51" spans="1:19" x14ac:dyDescent="0.25">
      <c r="A51" s="263"/>
      <c r="B51" s="263"/>
      <c r="C51" s="264"/>
      <c r="D51" s="37" t="s">
        <v>30</v>
      </c>
      <c r="E51" s="153">
        <f t="shared" si="3"/>
        <v>0</v>
      </c>
      <c r="F51" s="156">
        <f t="shared" ref="F51:P51" si="32">SUM(G51:L51)</f>
        <v>0</v>
      </c>
      <c r="G51" s="156">
        <f t="shared" si="32"/>
        <v>0</v>
      </c>
      <c r="H51" s="156">
        <f t="shared" si="32"/>
        <v>0</v>
      </c>
      <c r="I51" s="156">
        <f t="shared" si="32"/>
        <v>0</v>
      </c>
      <c r="J51" s="156">
        <f t="shared" si="32"/>
        <v>0</v>
      </c>
      <c r="K51" s="156">
        <f t="shared" si="32"/>
        <v>0</v>
      </c>
      <c r="L51" s="156">
        <f t="shared" si="32"/>
        <v>0</v>
      </c>
      <c r="M51" s="156">
        <f t="shared" si="32"/>
        <v>0</v>
      </c>
      <c r="N51" s="156">
        <f t="shared" si="32"/>
        <v>0</v>
      </c>
      <c r="O51" s="192">
        <f t="shared" si="32"/>
        <v>0</v>
      </c>
      <c r="P51" s="156">
        <f t="shared" si="32"/>
        <v>0</v>
      </c>
      <c r="Q51" s="155">
        <f t="shared" ref="Q51" si="33">SUM(Q60+Q69+Q78+Q87)</f>
        <v>0</v>
      </c>
      <c r="R51" s="155">
        <f t="shared" si="29"/>
        <v>0</v>
      </c>
      <c r="S51" s="155">
        <f t="shared" si="29"/>
        <v>0</v>
      </c>
    </row>
    <row r="52" spans="1:19" ht="22.5" x14ac:dyDescent="0.25">
      <c r="A52" s="263"/>
      <c r="B52" s="263"/>
      <c r="C52" s="264"/>
      <c r="D52" s="37" t="s">
        <v>46</v>
      </c>
      <c r="E52" s="153">
        <f t="shared" si="3"/>
        <v>4257</v>
      </c>
      <c r="F52" s="156">
        <v>0</v>
      </c>
      <c r="G52" s="156">
        <v>0</v>
      </c>
      <c r="H52" s="156">
        <v>0</v>
      </c>
      <c r="I52" s="156">
        <v>0</v>
      </c>
      <c r="J52" s="156">
        <v>1057</v>
      </c>
      <c r="K52" s="156">
        <v>3200</v>
      </c>
      <c r="L52" s="156">
        <f>SUM(M52:R52)</f>
        <v>0</v>
      </c>
      <c r="M52" s="156">
        <f>SUM(N52:S52)</f>
        <v>0</v>
      </c>
      <c r="N52" s="156">
        <f>SUM(O52:T52)</f>
        <v>0</v>
      </c>
      <c r="O52" s="192">
        <f>SUM(P52:U52)</f>
        <v>0</v>
      </c>
      <c r="P52" s="156">
        <f>SUM(Q52:V52)</f>
        <v>0</v>
      </c>
      <c r="Q52" s="155">
        <f t="shared" ref="Q52" si="34">SUM(Q61+Q70+Q79+Q88)</f>
        <v>0</v>
      </c>
      <c r="R52" s="155">
        <f t="shared" si="29"/>
        <v>0</v>
      </c>
      <c r="S52" s="155">
        <f t="shared" si="29"/>
        <v>0</v>
      </c>
    </row>
    <row r="53" spans="1:19" ht="22.5" x14ac:dyDescent="0.25">
      <c r="A53" s="263"/>
      <c r="B53" s="263"/>
      <c r="C53" s="264"/>
      <c r="D53" s="36" t="s">
        <v>33</v>
      </c>
      <c r="E53" s="153">
        <f t="shared" si="3"/>
        <v>0</v>
      </c>
      <c r="F53" s="156">
        <f t="shared" ref="F53:P53" si="35">SUM(G53:L53)</f>
        <v>0</v>
      </c>
      <c r="G53" s="156">
        <f t="shared" si="35"/>
        <v>0</v>
      </c>
      <c r="H53" s="156">
        <f t="shared" si="35"/>
        <v>0</v>
      </c>
      <c r="I53" s="156">
        <f t="shared" si="35"/>
        <v>0</v>
      </c>
      <c r="J53" s="156">
        <f t="shared" si="35"/>
        <v>0</v>
      </c>
      <c r="K53" s="156">
        <f t="shared" si="35"/>
        <v>0</v>
      </c>
      <c r="L53" s="156">
        <f t="shared" si="35"/>
        <v>0</v>
      </c>
      <c r="M53" s="156">
        <f t="shared" si="35"/>
        <v>0</v>
      </c>
      <c r="N53" s="156">
        <f t="shared" si="35"/>
        <v>0</v>
      </c>
      <c r="O53" s="192">
        <f t="shared" si="35"/>
        <v>0</v>
      </c>
      <c r="P53" s="156">
        <f t="shared" si="35"/>
        <v>0</v>
      </c>
      <c r="Q53" s="155">
        <f t="shared" ref="Q53" si="36">SUM(Q62+Q71+Q80+Q89)</f>
        <v>0</v>
      </c>
      <c r="R53" s="155">
        <f t="shared" si="29"/>
        <v>0</v>
      </c>
      <c r="S53" s="155">
        <f t="shared" si="29"/>
        <v>0</v>
      </c>
    </row>
    <row r="54" spans="1:19" x14ac:dyDescent="0.25">
      <c r="A54" s="263"/>
      <c r="B54" s="263"/>
      <c r="C54" s="264"/>
      <c r="D54" s="36" t="s">
        <v>14</v>
      </c>
      <c r="E54" s="153">
        <f t="shared" si="3"/>
        <v>0</v>
      </c>
      <c r="F54" s="156">
        <f t="shared" ref="F54:P54" si="37">SUM(G54:L54)</f>
        <v>0</v>
      </c>
      <c r="G54" s="156">
        <f t="shared" si="37"/>
        <v>0</v>
      </c>
      <c r="H54" s="156">
        <f t="shared" si="37"/>
        <v>0</v>
      </c>
      <c r="I54" s="156">
        <f t="shared" si="37"/>
        <v>0</v>
      </c>
      <c r="J54" s="156">
        <f t="shared" si="37"/>
        <v>0</v>
      </c>
      <c r="K54" s="156">
        <f t="shared" si="37"/>
        <v>0</v>
      </c>
      <c r="L54" s="156">
        <f t="shared" si="37"/>
        <v>0</v>
      </c>
      <c r="M54" s="156">
        <f t="shared" si="37"/>
        <v>0</v>
      </c>
      <c r="N54" s="156">
        <f t="shared" si="37"/>
        <v>0</v>
      </c>
      <c r="O54" s="192">
        <f t="shared" si="37"/>
        <v>0</v>
      </c>
      <c r="P54" s="156">
        <f t="shared" si="37"/>
        <v>0</v>
      </c>
      <c r="Q54" s="155">
        <f t="shared" ref="Q54" si="38">SUM(Q63+Q72+Q81+Q90)</f>
        <v>0</v>
      </c>
      <c r="R54" s="155">
        <f t="shared" si="29"/>
        <v>0</v>
      </c>
      <c r="S54" s="155">
        <f t="shared" si="29"/>
        <v>0</v>
      </c>
    </row>
  </sheetData>
  <mergeCells count="39">
    <mergeCell ref="K1:S1"/>
    <mergeCell ref="K2:S2"/>
    <mergeCell ref="K3:S3"/>
    <mergeCell ref="K4:S4"/>
    <mergeCell ref="L8:L9"/>
    <mergeCell ref="M8:M9"/>
    <mergeCell ref="K8:K9"/>
    <mergeCell ref="E7:S7"/>
    <mergeCell ref="Q8:Q9"/>
    <mergeCell ref="R8:R9"/>
    <mergeCell ref="S8:S9"/>
    <mergeCell ref="P8:P9"/>
    <mergeCell ref="N8:N9"/>
    <mergeCell ref="O8:O9"/>
    <mergeCell ref="A5:S5"/>
    <mergeCell ref="J8:J9"/>
    <mergeCell ref="A46:A54"/>
    <mergeCell ref="B46:B54"/>
    <mergeCell ref="C46:C54"/>
    <mergeCell ref="A10:A18"/>
    <mergeCell ref="H8:H9"/>
    <mergeCell ref="F8:F9"/>
    <mergeCell ref="A19:A27"/>
    <mergeCell ref="B19:B27"/>
    <mergeCell ref="C19:C27"/>
    <mergeCell ref="C28:C36"/>
    <mergeCell ref="B10:B18"/>
    <mergeCell ref="E8:E9"/>
    <mergeCell ref="C7:C9"/>
    <mergeCell ref="G8:G9"/>
    <mergeCell ref="A7:B8"/>
    <mergeCell ref="D7:D9"/>
    <mergeCell ref="C10:C18"/>
    <mergeCell ref="I8:I9"/>
    <mergeCell ref="A37:A45"/>
    <mergeCell ref="B37:B45"/>
    <mergeCell ref="C37:C45"/>
    <mergeCell ref="A28:A36"/>
    <mergeCell ref="B28:B36"/>
  </mergeCells>
  <pageMargins left="0.59055118110236227" right="0.59055118110236227" top="0.78740157480314965" bottom="0.78740157480314965" header="0.31496062992125984" footer="0.31496062992125984"/>
  <pageSetup paperSize="9" scale="49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10</vt:i4>
      </vt:variant>
    </vt:vector>
  </HeadingPairs>
  <TitlesOfParts>
    <vt:vector size="16" baseType="lpstr">
      <vt:lpstr>1</vt:lpstr>
      <vt:lpstr>2</vt:lpstr>
      <vt:lpstr>3</vt:lpstr>
      <vt:lpstr>4</vt:lpstr>
      <vt:lpstr>5</vt:lpstr>
      <vt:lpstr>6</vt:lpstr>
      <vt:lpstr>'1'!Заголовки_для_печати</vt:lpstr>
      <vt:lpstr>'2'!Заголовки_для_печати</vt:lpstr>
      <vt:lpstr>'5'!Заголовки_для_печати</vt:lpstr>
      <vt:lpstr>'6'!Заголовки_для_печати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2025-04-29T07:56:22Z</dcterms:modified>
</cp:coreProperties>
</file>